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 tabRatio="873" activeTab="3"/>
  </bookViews>
  <sheets>
    <sheet name="Country prioritisation matrix" sheetId="1" r:id="rId1"/>
    <sheet name="All Countries_Demand_Rank" sheetId="15" r:id="rId2"/>
    <sheet name="All Countries_Burden_Ranks" sheetId="8" r:id="rId3"/>
    <sheet name="Combined Rankings" sheetId="16" r:id="rId4"/>
    <sheet name="Top 4 Countries" sheetId="17" r:id="rId5"/>
    <sheet name="GFF_U5MR" sheetId="5" r:id="rId6"/>
    <sheet name="GFF_AFR" sheetId="6" r:id="rId7"/>
    <sheet name="GFF_MM Lifestime Risk Ranking" sheetId="4" r:id="rId8"/>
    <sheet name="GFF_Inequality in RMNCH" sheetId="7" r:id="rId9"/>
    <sheet name="GFF_NMR" sheetId="13" r:id="rId10"/>
    <sheet name="Non-GFF_MM Lifetime Risk Rankin" sheetId="11" r:id="rId11"/>
    <sheet name="Non-GFF_AFR" sheetId="10" r:id="rId12"/>
    <sheet name="Non-GFF_Inequality in RMNCH" sheetId="12" r:id="rId13"/>
    <sheet name="Non-GFF_NMR" sheetId="14" r:id="rId14"/>
    <sheet name="Non-GFF_U5MR" sheetId="9" r:id="rId15"/>
    <sheet name="Expenditure trend " sheetId="2" state="hidden" r:id="rId16"/>
  </sheets>
  <externalReferences>
    <externalReference r:id="rId17"/>
  </externalReferences>
  <calcPr calcId="145621" calcOnSave="0" concurrentCalc="0"/>
</workbook>
</file>

<file path=xl/calcChain.xml><?xml version="1.0" encoding="utf-8"?>
<calcChain xmlns="http://schemas.openxmlformats.org/spreadsheetml/2006/main">
  <c r="E38" i="16" l="1"/>
  <c r="E37" i="16"/>
  <c r="E36" i="16"/>
  <c r="E35" i="16"/>
  <c r="E34" i="16"/>
  <c r="E33" i="16"/>
  <c r="E32" i="16"/>
  <c r="E31" i="16"/>
  <c r="E30" i="16"/>
  <c r="E29" i="16"/>
  <c r="E28" i="16"/>
  <c r="E27" i="16"/>
  <c r="H38" i="15"/>
  <c r="H39" i="15"/>
  <c r="H40" i="15"/>
  <c r="H41" i="15"/>
  <c r="H42" i="15"/>
  <c r="H43" i="15"/>
  <c r="H44" i="15"/>
  <c r="H45" i="15"/>
  <c r="H46" i="15"/>
  <c r="H47" i="15"/>
  <c r="H48" i="15"/>
  <c r="H37" i="15"/>
  <c r="H21" i="15"/>
  <c r="H22" i="15"/>
  <c r="H23" i="15"/>
  <c r="H24" i="15"/>
  <c r="H25" i="15"/>
  <c r="H26" i="15"/>
  <c r="H27" i="15"/>
  <c r="H28" i="15"/>
  <c r="H29" i="15"/>
  <c r="H30" i="15"/>
  <c r="H31" i="15"/>
  <c r="H20" i="15"/>
  <c r="G41" i="8"/>
  <c r="G40" i="8"/>
  <c r="G34" i="8"/>
  <c r="G35" i="8"/>
  <c r="G36" i="8"/>
  <c r="G37" i="8"/>
  <c r="G38" i="8"/>
  <c r="G39" i="8"/>
  <c r="G33" i="8"/>
  <c r="G32" i="8"/>
  <c r="G31" i="8"/>
  <c r="G30" i="8"/>
  <c r="D6" i="14"/>
  <c r="D7" i="14"/>
  <c r="D8" i="14"/>
  <c r="D9" i="14"/>
  <c r="D10" i="14"/>
  <c r="D11" i="14"/>
  <c r="D12" i="14"/>
  <c r="D13" i="14"/>
  <c r="D14" i="14"/>
  <c r="D15" i="14"/>
  <c r="D16" i="14"/>
  <c r="G15" i="8"/>
  <c r="G16" i="8"/>
  <c r="G17" i="8"/>
  <c r="G18" i="8"/>
  <c r="G19" i="8"/>
  <c r="G20" i="8"/>
  <c r="G21" i="8"/>
  <c r="G22" i="8"/>
  <c r="G23" i="8"/>
  <c r="G24" i="8"/>
  <c r="G25" i="8"/>
  <c r="G14" i="8"/>
  <c r="D6" i="13"/>
  <c r="D7" i="13"/>
  <c r="D8" i="13"/>
  <c r="D9" i="13"/>
  <c r="D10" i="13"/>
  <c r="D11" i="13"/>
  <c r="D12" i="13"/>
  <c r="D13" i="13"/>
  <c r="D14" i="13"/>
  <c r="D15" i="13"/>
  <c r="D16" i="13"/>
  <c r="D10" i="12"/>
  <c r="D11" i="12"/>
  <c r="D12" i="12"/>
  <c r="D13" i="12"/>
  <c r="D14" i="12"/>
  <c r="D15" i="12"/>
  <c r="D16" i="12"/>
  <c r="D6" i="11"/>
  <c r="D7" i="11"/>
  <c r="D8" i="11"/>
  <c r="D9" i="11"/>
  <c r="D10" i="11"/>
  <c r="D11" i="11"/>
  <c r="D12" i="11"/>
  <c r="D13" i="11"/>
  <c r="D14" i="11"/>
  <c r="D15" i="11"/>
  <c r="D16" i="11"/>
  <c r="D7" i="10"/>
  <c r="D8" i="10"/>
  <c r="D9" i="10"/>
  <c r="D10" i="10"/>
  <c r="D11" i="10"/>
  <c r="D12" i="10"/>
  <c r="D13" i="10"/>
  <c r="D14" i="10"/>
  <c r="D15" i="10"/>
  <c r="D16" i="10"/>
  <c r="D6" i="9"/>
  <c r="D7" i="9"/>
  <c r="D8" i="9"/>
  <c r="D9" i="9"/>
  <c r="D10" i="9"/>
  <c r="D11" i="9"/>
  <c r="D12" i="9"/>
  <c r="D13" i="9"/>
  <c r="D14" i="9"/>
  <c r="D15" i="9"/>
  <c r="D16" i="9"/>
  <c r="D7" i="4"/>
  <c r="D8" i="4"/>
  <c r="D9" i="4"/>
  <c r="D10" i="4"/>
  <c r="D11" i="4"/>
  <c r="D12" i="4"/>
  <c r="D13" i="4"/>
  <c r="D14" i="4"/>
  <c r="D15" i="4"/>
  <c r="D16" i="4"/>
  <c r="D17" i="4"/>
  <c r="D6" i="7"/>
  <c r="D7" i="7"/>
  <c r="D8" i="7"/>
  <c r="D9" i="7"/>
  <c r="D10" i="7"/>
  <c r="D11" i="7"/>
  <c r="D12" i="7"/>
  <c r="D13" i="7"/>
  <c r="D14" i="7"/>
  <c r="D15" i="7"/>
  <c r="D16" i="7"/>
  <c r="D6" i="6"/>
  <c r="D7" i="6"/>
  <c r="D8" i="6"/>
  <c r="D9" i="6"/>
  <c r="D10" i="6"/>
  <c r="D11" i="6"/>
  <c r="D12" i="6"/>
  <c r="D13" i="6"/>
  <c r="D14" i="6"/>
  <c r="D15" i="6"/>
  <c r="D16" i="6"/>
  <c r="D5" i="5"/>
  <c r="D6" i="5"/>
  <c r="D7" i="5"/>
  <c r="D8" i="5"/>
  <c r="D9" i="5"/>
  <c r="D10" i="5"/>
  <c r="D11" i="5"/>
  <c r="D12" i="5"/>
  <c r="D13" i="5"/>
  <c r="D14" i="5"/>
  <c r="D15" i="5"/>
  <c r="D16" i="5"/>
  <c r="I28" i="2"/>
  <c r="H28" i="2"/>
  <c r="I27" i="2"/>
  <c r="H27" i="2"/>
  <c r="I26" i="2"/>
  <c r="H26" i="2"/>
  <c r="I25" i="2"/>
  <c r="H25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K8" i="1"/>
  <c r="K9" i="1"/>
  <c r="K10" i="1"/>
  <c r="K12" i="1"/>
  <c r="K13" i="1"/>
</calcChain>
</file>

<file path=xl/sharedStrings.xml><?xml version="1.0" encoding="utf-8"?>
<sst xmlns="http://schemas.openxmlformats.org/spreadsheetml/2006/main" count="634" uniqueCount="160">
  <si>
    <t>Afghanistan</t>
  </si>
  <si>
    <t>Bangladesh</t>
  </si>
  <si>
    <t>Cameroon</t>
  </si>
  <si>
    <t>Ethiopia</t>
  </si>
  <si>
    <t>Malawi</t>
  </si>
  <si>
    <t>Nigeria</t>
  </si>
  <si>
    <t>Sierra Leone</t>
  </si>
  <si>
    <t>India</t>
  </si>
  <si>
    <t>Liberia</t>
  </si>
  <si>
    <t>Senegal</t>
  </si>
  <si>
    <t>Sudan</t>
  </si>
  <si>
    <t>Uganda</t>
  </si>
  <si>
    <t>DRC</t>
  </si>
  <si>
    <t>Ghana</t>
  </si>
  <si>
    <t>Haiti</t>
  </si>
  <si>
    <t>Kenya</t>
  </si>
  <si>
    <t>Mozambique</t>
  </si>
  <si>
    <t>Tanzania</t>
  </si>
  <si>
    <t>Zambia</t>
  </si>
  <si>
    <t>MM Lifetime risk &gt; 1:250</t>
  </si>
  <si>
    <t>MM LR: http://apps.who.int/iris/bitstream/10665/194254/1/9789241565141_eng.pdf</t>
  </si>
  <si>
    <t>U5 Mortality Rate&gt; 40 per 1,000 births</t>
  </si>
  <si>
    <t>GFF/FR</t>
  </si>
  <si>
    <t>GFF/2ND WAVE</t>
  </si>
  <si>
    <t>SOURCES</t>
  </si>
  <si>
    <t>NOTES</t>
  </si>
  <si>
    <t xml:space="preserve">1. Burden/ Need </t>
  </si>
  <si>
    <t xml:space="preserve">I. Evidence  </t>
  </si>
  <si>
    <t>Adolescent Fertility Rate (AFR): http://wdi.worldbank.org/table/2.17</t>
  </si>
  <si>
    <t>U5M: http://www.childmortality.org/files_v20/download/IGME%20report%202015%20child%20mortality%20final.pdf</t>
  </si>
  <si>
    <t xml:space="preserve">    </t>
  </si>
  <si>
    <t>Guinea</t>
  </si>
  <si>
    <t xml:space="preserve">no data </t>
  </si>
  <si>
    <t>Yes</t>
  </si>
  <si>
    <t xml:space="preserve"> </t>
  </si>
  <si>
    <t xml:space="preserve">Adolescent fertility rate: birth rate per 1,000 among  15-19 year olds&gt; 50 </t>
  </si>
  <si>
    <t>Population ( 2014) : data. Worldbank.org/indicator/SP.POP.TOTL.</t>
  </si>
  <si>
    <t xml:space="preserve"> SHORTLIST OF 20 COUNTRIES - (JOHANNESBURG CONSULTATIONS -BOARD RETREAT, MARCH 2016) DRAWING ON WHO- MAPPING OF HIGH-BURDEN COUNTRIES) </t>
  </si>
  <si>
    <t>GFF Frontrunner (GFF-FR);  GFF 2nd Wave (GFFF-2ND WAVE)</t>
  </si>
  <si>
    <r>
      <rPr>
        <sz val="11"/>
        <rFont val="Calibri"/>
        <family val="2"/>
        <scheme val="minor"/>
      </rPr>
      <t>* Humanitarian setting -</t>
    </r>
    <r>
      <rPr>
        <sz val="11"/>
        <color theme="1"/>
        <rFont val="Calibri"/>
        <family val="2"/>
        <scheme val="minor"/>
      </rPr>
      <t xml:space="preserve"> HS : Afghanistan  (insecure situation); DRC  ( conflict in East);Nigeria (Conflict in North East)    </t>
    </r>
  </si>
  <si>
    <t>*Weak Health System- WHS : Guinea, Liberia, Sierra Leone, Sudan ( recovering from Ebola)</t>
  </si>
  <si>
    <t>Health expenditure : www.who.int/health-accounts/en</t>
  </si>
  <si>
    <t>Inequality in RMNCH (by Economic Status) Composite Coverage Index Q1 (%);&gt; 75%</t>
  </si>
  <si>
    <r>
      <rPr>
        <sz val="1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All countries would have some kind of multi-stakeholder platform in place. "Yes"refers to   countries which  have ministerial representation and government  designated ministry of health focal points for a multisectoral platform</t>
    </r>
  </si>
  <si>
    <t xml:space="preserve">ADDITIONAL COUNTRIES PROPOSED BY SECRETARIAT </t>
  </si>
  <si>
    <t xml:space="preserve">Angola </t>
  </si>
  <si>
    <t xml:space="preserve">Gambia </t>
  </si>
  <si>
    <t xml:space="preserve">Namibia </t>
  </si>
  <si>
    <t xml:space="preserve">South Africa </t>
  </si>
  <si>
    <t xml:space="preserve">No Data </t>
  </si>
  <si>
    <t xml:space="preserve"> *Population Size :  Large (Pop-L) : &gt; 100 million, but includes Ethiopia at 97 million;  Medium (Pop-M): 31-70 million ;  Small (Pop-S): 1.9 to 30 million- includes Gambia (1.9 million). Namibia (2.4 million), Liberia ( 4.4 million) and Sierra Leone ( 6.3 million) </t>
  </si>
  <si>
    <t>General Government Health Expenditure (GGHE) as % of Gross Domestic Product (GDP)</t>
  </si>
  <si>
    <t>Source: http://www.who.int/health-accounts/ghed/en/</t>
  </si>
  <si>
    <t>Countries</t>
  </si>
  <si>
    <t>2009</t>
  </si>
  <si>
    <t>2010</t>
  </si>
  <si>
    <t>2011</t>
  </si>
  <si>
    <t>2012</t>
  </si>
  <si>
    <t>2013</t>
  </si>
  <si>
    <t>2014</t>
  </si>
  <si>
    <t>Increase 2009 to 2014</t>
  </si>
  <si>
    <t>Average (2012+2013+2014)/3</t>
  </si>
  <si>
    <t>Democratic Republic of the Congo</t>
  </si>
  <si>
    <t>&lt;</t>
  </si>
  <si>
    <t>United Republic of Tanzania</t>
  </si>
  <si>
    <t>Angola</t>
  </si>
  <si>
    <t>Gambia</t>
  </si>
  <si>
    <t>Namibia</t>
  </si>
  <si>
    <t>South Africa</t>
  </si>
  <si>
    <t>MM Lifetime risk &lt; 1:250</t>
  </si>
  <si>
    <t xml:space="preserve">Inequality: http://www.who.int/gho/health_equity/countries/en/ </t>
  </si>
  <si>
    <t>I. Demand</t>
  </si>
  <si>
    <t xml:space="preserve">II. Evidence  </t>
  </si>
  <si>
    <t>_</t>
  </si>
  <si>
    <t>Country</t>
  </si>
  <si>
    <t>MM Risk</t>
  </si>
  <si>
    <t>GFF ranked by MM Lifetime Risk</t>
  </si>
  <si>
    <t>Rank = Score</t>
  </si>
  <si>
    <t>U5MR</t>
  </si>
  <si>
    <t>Rank=Score</t>
  </si>
  <si>
    <t>AFR</t>
  </si>
  <si>
    <t>Inequality</t>
  </si>
  <si>
    <t>Inequality in RMNCH</t>
  </si>
  <si>
    <t>MM Lifetime Risk</t>
  </si>
  <si>
    <t>Ranking of countries = Scores</t>
  </si>
  <si>
    <t xml:space="preserve"> GFF Country</t>
  </si>
  <si>
    <t>Existing platform</t>
  </si>
  <si>
    <t>Other factors to help guide selection of countries</t>
  </si>
  <si>
    <t xml:space="preserve">Diversity* </t>
  </si>
  <si>
    <t>No data</t>
  </si>
  <si>
    <t>GFF Countries</t>
  </si>
  <si>
    <t>Non-GFF Countries</t>
  </si>
  <si>
    <t>* Where data is missing for a country weights are adjusted, so may make this not easily comparable</t>
  </si>
  <si>
    <t>http://www.childmortality.org/</t>
  </si>
  <si>
    <t>Newborn Mortality (NMR) &gt; 21 per 1000</t>
  </si>
  <si>
    <t>NMR</t>
  </si>
  <si>
    <t>Weighted Score (0.20 as weight)</t>
  </si>
  <si>
    <t>Weighted Score (0.20 as weight)*</t>
  </si>
  <si>
    <t xml:space="preserve">4. Burden/ Need </t>
  </si>
  <si>
    <t>Note: countries that do not meet the criteria on burden indicators are highlighted in yellow</t>
  </si>
  <si>
    <t>Countries ranked on the basis of burden (Inequality in RMNCH, U5MR, AFR, MM Lifetime Risk and NMR)</t>
  </si>
  <si>
    <t>Newborn Mortality Rate Country Rankings</t>
  </si>
  <si>
    <t>Inequality in RMNCH Country Rankings</t>
  </si>
  <si>
    <t>Maternal Mortality Lifetime Risk Country Rankings</t>
  </si>
  <si>
    <t>Adolescent Fertility Rate (Women, 15-19 years) Country Rankings</t>
  </si>
  <si>
    <t>Under Five Mortality Rate Country Rankings</t>
  </si>
  <si>
    <t>Adolescent Fertility Country Rankings</t>
  </si>
  <si>
    <t>Under Five Mortality Country Rankings</t>
  </si>
  <si>
    <r>
      <t>Multistakeholder country platform</t>
    </r>
    <r>
      <rPr>
        <b/>
        <sz val="12"/>
        <rFont val="Calibri"/>
        <family val="2"/>
        <scheme val="minor"/>
      </rPr>
      <t>**</t>
    </r>
    <r>
      <rPr>
        <b/>
        <sz val="12"/>
        <color rgb="FFFF0000"/>
        <rFont val="Calibri"/>
        <family val="2"/>
        <scheme val="minor"/>
      </rPr>
      <t xml:space="preserve"> </t>
    </r>
  </si>
  <si>
    <t>Country Prioritisation Matrix</t>
  </si>
  <si>
    <t>Methodology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</si>
  <si>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All countries are ranked within each burden category (i.e. U5MR, etc.)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</si>
  <si>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rankings are used to assign scores to each country under each category (rank = score; for e.g. Gambia has the 6th highest U5MR under non-GFF countries so gets a score of 6 on U5MR)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</si>
  <si>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weighted score is calculated for each country (assuming equal weight for each burden category; where data is missing, weights are adjusted accordingly)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</si>
  <si>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Example for weighted score: Ghana is ranked 10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(U5MR),9 (AFR), 8 (MM Lifetime Risk), 7 (NMR) and 6 (Inequality in RMNCH); Ghana weighted score (8.0) is calculated as: 0.20*10 + 0.20*9 + 0.20*8 + 0.20*7+0.20*6     </t>
    </r>
  </si>
  <si>
    <t>1. Countries express Ddemand for PMNCH engagement (Interest/Request)</t>
  </si>
  <si>
    <t>Interest</t>
  </si>
  <si>
    <t>Request</t>
  </si>
  <si>
    <t xml:space="preserve">3. Country commitment and leadership                               (domestic financing indicator to be added)                  </t>
  </si>
  <si>
    <t>EWEC</t>
  </si>
  <si>
    <t>A Promise Renewed (APR)</t>
  </si>
  <si>
    <t>Every Woman Every Child (EWEC)</t>
  </si>
  <si>
    <t>FP2020</t>
  </si>
  <si>
    <r>
      <t xml:space="preserve"> </t>
    </r>
    <r>
      <rPr>
        <b/>
        <sz val="14"/>
        <color rgb="FF7030A0"/>
        <rFont val="Calibri"/>
        <family val="2"/>
        <scheme val="minor"/>
      </rPr>
      <t xml:space="preserve">2. PMNCH Member Country </t>
    </r>
  </si>
  <si>
    <t>No</t>
  </si>
  <si>
    <t xml:space="preserve">Population size (L, M, S)  </t>
  </si>
  <si>
    <t xml:space="preserve">Administrative structure </t>
  </si>
  <si>
    <t>No Data</t>
  </si>
  <si>
    <t>M</t>
  </si>
  <si>
    <t>L</t>
  </si>
  <si>
    <t>S</t>
  </si>
  <si>
    <t>Humanitarian setting (Yes)</t>
  </si>
  <si>
    <t xml:space="preserve">Weak health system (Yes)   </t>
  </si>
  <si>
    <t xml:space="preserve">Countries ranked on the basis of demand </t>
  </si>
  <si>
    <t>Criteria</t>
  </si>
  <si>
    <t>Points</t>
  </si>
  <si>
    <t>Request for PMNCH engagement</t>
  </si>
  <si>
    <t>Interest expressed in PMNCH engagement</t>
  </si>
  <si>
    <t>PMNCH member</t>
  </si>
  <si>
    <t>APR</t>
  </si>
  <si>
    <t>Total</t>
  </si>
  <si>
    <t>Ranking</t>
  </si>
  <si>
    <t>Federal</t>
  </si>
  <si>
    <t>Rank</t>
  </si>
  <si>
    <t>Top 4 by Burden</t>
  </si>
  <si>
    <t>Top 4 by Demand</t>
  </si>
  <si>
    <t xml:space="preserve">Country </t>
  </si>
  <si>
    <t>Rank by Burden</t>
  </si>
  <si>
    <t>Rank by Demand</t>
  </si>
  <si>
    <t>Combined Score</t>
  </si>
  <si>
    <t xml:space="preserve">Rank </t>
  </si>
  <si>
    <t>Combined Ranking for GFF and Non-GFF Countries (based on a combination of burden and demand)</t>
  </si>
  <si>
    <t>1. Countries are assigned points on the basis (see table below) of : 1) EWEC commitment, 2) A Promise Renewed Commitment, 3) Request for / interest in PMNCH engagement, 4)PMNCH membership</t>
  </si>
  <si>
    <t>2. The points are then used to rank countries {for e.g. Kenya gets 4 points for EWEC (2) + APR (1) + FP2020 (1)}</t>
  </si>
  <si>
    <t>3. Since Nigeria scores the maximm points of 6, it is ranked #1</t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</si>
  <si>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weighted scores are then used to assign ranks to each country</t>
    </r>
  </si>
  <si>
    <t>1. We are using the country ranks for burden and demand to get an aggregate rank</t>
  </si>
  <si>
    <t>3. The combined score is used to get an overall rank for every country</t>
  </si>
  <si>
    <t>(for e.g. Bangladesh was ranked #10 on burden and #2 on demand for GFF countries, and therefore gets a total score of 12)</t>
  </si>
  <si>
    <t xml:space="preserve">2. The rank for each country under burden and demand is added up to get a combined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</si>
</sst>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name val="Arial"/>
      <family val="2"/>
    </font>
    <font>
      <sz val="8"/>
      <name val="Arial"/>
    </font>
    <font>
      <sz val="8"/>
      <name val="Arial"/>
      <family val="2"/>
    </font>
    <font>
      <sz val="8"/>
      <color theme="1"/>
      <name val="Cambria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5"/>
      <name val="Calibri"/>
      <family val="2"/>
      <scheme val="minor"/>
    </font>
    <font>
      <sz val="18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rgb="FF002060"/>
      <name val="Calibri"/>
      <family val="2"/>
      <scheme val="minor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0E0E0"/>
      </patternFill>
    </fill>
    <fill>
      <patternFill patternType="solid">
        <fgColor rgb="FFF3F3F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77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2" fillId="0" borderId="0" xfId="0" applyFont="1" applyAlignment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Fill="1"/>
    <xf numFmtId="0" fontId="0" fillId="0" borderId="1" xfId="0" applyBorder="1"/>
    <xf numFmtId="0" fontId="0" fillId="0" borderId="0" xfId="0" applyProtection="1">
      <protection locked="0"/>
    </xf>
    <xf numFmtId="0" fontId="6" fillId="6" borderId="8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9" fillId="10" borderId="0" xfId="0" applyFont="1" applyFill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top" wrapText="1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/>
    <xf numFmtId="0" fontId="10" fillId="0" borderId="6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right"/>
    </xf>
    <xf numFmtId="0" fontId="10" fillId="9" borderId="1" xfId="0" applyFont="1" applyFill="1" applyBorder="1"/>
    <xf numFmtId="0" fontId="10" fillId="5" borderId="1" xfId="0" applyFont="1" applyFill="1" applyBorder="1" applyAlignment="1">
      <alignment horizontal="right"/>
    </xf>
    <xf numFmtId="0" fontId="0" fillId="12" borderId="0" xfId="0" applyFill="1" applyProtection="1">
      <protection locked="0"/>
    </xf>
    <xf numFmtId="0" fontId="13" fillId="0" borderId="0" xfId="0" applyFont="1" applyProtection="1">
      <protection locked="0"/>
    </xf>
    <xf numFmtId="4" fontId="14" fillId="0" borderId="1" xfId="0" applyNumberFormat="1" applyFont="1" applyBorder="1" applyAlignment="1" applyProtection="1">
      <alignment horizontal="right" vertical="center" wrapText="1"/>
      <protection locked="0"/>
    </xf>
    <xf numFmtId="2" fontId="13" fillId="0" borderId="1" xfId="0" applyNumberFormat="1" applyFont="1" applyBorder="1" applyProtection="1">
      <protection locked="0"/>
    </xf>
    <xf numFmtId="4" fontId="14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4" fontId="12" fillId="0" borderId="1" xfId="0" applyNumberFormat="1" applyFont="1" applyBorder="1" applyAlignment="1">
      <alignment horizontal="left" vertical="center" wrapText="1"/>
    </xf>
    <xf numFmtId="4" fontId="12" fillId="11" borderId="1" xfId="0" applyNumberFormat="1" applyFont="1" applyFill="1" applyBorder="1" applyAlignment="1">
      <alignment horizontal="left" vertical="center" wrapText="1"/>
    </xf>
    <xf numFmtId="0" fontId="11" fillId="12" borderId="1" xfId="0" applyFont="1" applyFill="1" applyBorder="1" applyProtection="1">
      <protection locked="0"/>
    </xf>
    <xf numFmtId="0" fontId="12" fillId="13" borderId="1" xfId="0" applyFont="1" applyFill="1" applyBorder="1" applyAlignment="1" applyProtection="1">
      <alignment horizontal="center" vertical="center" wrapText="1"/>
      <protection locked="0"/>
    </xf>
    <xf numFmtId="0" fontId="12" fillId="1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5" fillId="0" borderId="0" xfId="0" applyFont="1"/>
    <xf numFmtId="0" fontId="4" fillId="4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4" borderId="3" xfId="0" applyFont="1" applyFill="1" applyBorder="1" applyAlignment="1">
      <alignment vertical="center"/>
    </xf>
    <xf numFmtId="0" fontId="22" fillId="0" borderId="0" xfId="1"/>
    <xf numFmtId="0" fontId="22" fillId="0" borderId="0" xfId="1" applyAlignment="1"/>
    <xf numFmtId="0" fontId="18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0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23" fillId="0" borderId="0" xfId="0" applyFont="1"/>
    <xf numFmtId="0" fontId="0" fillId="0" borderId="0" xfId="0" applyAlignment="1"/>
    <xf numFmtId="0" fontId="18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6" fillId="0" borderId="0" xfId="0" applyFont="1"/>
    <xf numFmtId="0" fontId="19" fillId="0" borderId="0" xfId="0" applyFont="1"/>
    <xf numFmtId="0" fontId="16" fillId="14" borderId="1" xfId="0" applyFont="1" applyFill="1" applyBorder="1"/>
    <xf numFmtId="0" fontId="15" fillId="14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wrapText="1"/>
    </xf>
    <xf numFmtId="0" fontId="33" fillId="6" borderId="5" xfId="0" applyFont="1" applyFill="1" applyBorder="1" applyAlignment="1">
      <alignment horizontal="left" vertical="top" wrapText="1"/>
    </xf>
    <xf numFmtId="0" fontId="33" fillId="6" borderId="8" xfId="0" applyFont="1" applyFill="1" applyBorder="1" applyAlignment="1">
      <alignment horizontal="left" vertical="top" wrapText="1"/>
    </xf>
    <xf numFmtId="0" fontId="34" fillId="2" borderId="9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left" vertical="top" wrapText="1"/>
    </xf>
    <xf numFmtId="0" fontId="33" fillId="2" borderId="5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5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33" fillId="7" borderId="6" xfId="0" applyFont="1" applyFill="1" applyBorder="1" applyAlignment="1">
      <alignment vertical="top" wrapText="1"/>
    </xf>
    <xf numFmtId="0" fontId="28" fillId="5" borderId="1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Border="1"/>
    <xf numFmtId="0" fontId="39" fillId="0" borderId="1" xfId="0" applyFont="1" applyBorder="1"/>
    <xf numFmtId="0" fontId="39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left"/>
    </xf>
    <xf numFmtId="0" fontId="18" fillId="0" borderId="2" xfId="0" applyFont="1" applyBorder="1"/>
    <xf numFmtId="0" fontId="0" fillId="0" borderId="2" xfId="0" applyFont="1" applyBorder="1"/>
    <xf numFmtId="0" fontId="0" fillId="0" borderId="2" xfId="0" applyBorder="1"/>
    <xf numFmtId="0" fontId="5" fillId="16" borderId="1" xfId="0" applyFont="1" applyFill="1" applyBorder="1" applyAlignment="1">
      <alignment horizontal="left"/>
    </xf>
    <xf numFmtId="0" fontId="41" fillId="17" borderId="1" xfId="0" applyFont="1" applyFill="1" applyBorder="1" applyAlignment="1">
      <alignment horizontal="left"/>
    </xf>
    <xf numFmtId="0" fontId="0" fillId="17" borderId="1" xfId="0" applyFill="1" applyBorder="1" applyAlignment="1">
      <alignment horizontal="left"/>
    </xf>
    <xf numFmtId="0" fontId="40" fillId="16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15" fillId="12" borderId="1" xfId="0" applyFont="1" applyFill="1" applyBorder="1" applyAlignment="1">
      <alignment horizontal="left"/>
    </xf>
    <xf numFmtId="0" fontId="41" fillId="12" borderId="1" xfId="0" applyFont="1" applyFill="1" applyBorder="1" applyAlignment="1">
      <alignment horizontal="left"/>
    </xf>
    <xf numFmtId="0" fontId="42" fillId="0" borderId="0" xfId="0" applyFont="1"/>
    <xf numFmtId="0" fontId="42" fillId="0" borderId="1" xfId="0" applyFont="1" applyBorder="1"/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9" borderId="1" xfId="0" applyFill="1" applyBorder="1"/>
    <xf numFmtId="0" fontId="0" fillId="0" borderId="0" xfId="0" applyFont="1"/>
    <xf numFmtId="0" fontId="0" fillId="0" borderId="0" xfId="0" applyBorder="1"/>
    <xf numFmtId="0" fontId="0" fillId="0" borderId="0" xfId="0" applyFont="1" applyAlignment="1">
      <alignment horizontal="left"/>
    </xf>
    <xf numFmtId="0" fontId="0" fillId="0" borderId="1" xfId="0" applyFill="1" applyBorder="1"/>
    <xf numFmtId="0" fontId="3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15" borderId="5" xfId="0" applyFill="1" applyBorder="1" applyAlignment="1">
      <alignment horizontal="right"/>
    </xf>
    <xf numFmtId="0" fontId="0" fillId="15" borderId="12" xfId="0" applyFill="1" applyBorder="1" applyAlignment="1">
      <alignment horizontal="right"/>
    </xf>
    <xf numFmtId="0" fontId="0" fillId="15" borderId="6" xfId="0" applyFill="1" applyBorder="1" applyAlignment="1">
      <alignment horizontal="right"/>
    </xf>
    <xf numFmtId="0" fontId="3" fillId="15" borderId="9" xfId="0" applyFont="1" applyFill="1" applyBorder="1" applyAlignment="1">
      <alignment vertical="top"/>
    </xf>
    <xf numFmtId="0" fontId="3" fillId="15" borderId="10" xfId="0" applyFont="1" applyFill="1" applyBorder="1" applyAlignment="1">
      <alignment vertical="top"/>
    </xf>
    <xf numFmtId="0" fontId="4" fillId="15" borderId="7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27" fillId="7" borderId="5" xfId="0" applyFont="1" applyFill="1" applyBorder="1" applyAlignment="1">
      <alignment horizontal="left" vertical="top" wrapText="1"/>
    </xf>
    <xf numFmtId="0" fontId="29" fillId="6" borderId="2" xfId="0" applyFont="1" applyFill="1" applyBorder="1" applyAlignment="1">
      <alignment horizontal="center"/>
    </xf>
    <xf numFmtId="0" fontId="29" fillId="6" borderId="3" xfId="0" applyFont="1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12" xfId="0" applyFill="1" applyBorder="1" applyAlignment="1"/>
    <xf numFmtId="0" fontId="0" fillId="15" borderId="6" xfId="0" applyFill="1" applyBorder="1" applyAlignment="1"/>
    <xf numFmtId="0" fontId="3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7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0" fillId="15" borderId="5" xfId="0" applyFont="1" applyFill="1" applyBorder="1" applyAlignment="1">
      <alignment horizontal="center" vertical="top" wrapText="1"/>
    </xf>
    <xf numFmtId="0" fontId="0" fillId="15" borderId="12" xfId="0" applyFill="1" applyBorder="1" applyAlignment="1">
      <alignment vertical="top" wrapText="1"/>
    </xf>
    <xf numFmtId="0" fontId="0" fillId="15" borderId="6" xfId="0" applyFill="1" applyBorder="1" applyAlignment="1">
      <alignment vertical="top" wrapText="1"/>
    </xf>
    <xf numFmtId="0" fontId="28" fillId="15" borderId="5" xfId="0" applyFon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7" fillId="7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/>
    <xf numFmtId="0" fontId="17" fillId="0" borderId="0" xfId="0" applyFont="1" applyAlignment="1">
      <alignment horizontal="center" vertical="top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%20Basav\Downloads\Country%20selction\Copy%20of%20Annex%20%20List%20of%20Countries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ies With Commitments"/>
      <sheetName val="High Burden Countries"/>
      <sheetName val="Final List of Countries"/>
      <sheetName val="Shortlist of countrie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 xml:space="preserve">No Data </v>
          </cell>
        </row>
        <row r="4">
          <cell r="E4">
            <v>60.6</v>
          </cell>
        </row>
        <row r="5">
          <cell r="E5">
            <v>31.2</v>
          </cell>
        </row>
        <row r="7">
          <cell r="E7">
            <v>24.4</v>
          </cell>
        </row>
        <row r="8">
          <cell r="E8">
            <v>60.2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ldmortality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S46"/>
  <sheetViews>
    <sheetView zoomScale="80" zoomScaleNormal="80" workbookViewId="0">
      <pane ySplit="6" topLeftCell="A14" activePane="bottomLeft" state="frozen"/>
      <selection pane="bottomLeft" activeCell="P21" sqref="P21"/>
    </sheetView>
  </sheetViews>
  <sheetFormatPr defaultRowHeight="15" x14ac:dyDescent="0.25"/>
  <cols>
    <col min="1" max="1" width="15.42578125" customWidth="1"/>
    <col min="2" max="2" width="25" customWidth="1"/>
    <col min="3" max="3" width="13.140625" customWidth="1"/>
    <col min="4" max="4" width="14.7109375" customWidth="1"/>
    <col min="5" max="5" width="12" customWidth="1"/>
    <col min="6" max="6" width="9.5703125" customWidth="1"/>
    <col min="7" max="7" width="15.85546875" customWidth="1"/>
    <col min="8" max="8" width="13.7109375" customWidth="1"/>
    <col min="9" max="9" width="13.5703125" customWidth="1"/>
    <col min="10" max="10" width="13.140625" customWidth="1"/>
    <col min="11" max="11" width="14.140625" customWidth="1"/>
    <col min="12" max="12" width="10.85546875" customWidth="1"/>
    <col min="13" max="13" width="13.85546875" customWidth="1"/>
    <col min="14" max="14" width="19.140625" customWidth="1"/>
    <col min="15" max="15" width="14.28515625" customWidth="1"/>
    <col min="16" max="16" width="8.85546875" customWidth="1"/>
    <col min="17" max="17" width="12" customWidth="1"/>
    <col min="18" max="18" width="15.7109375" style="4" customWidth="1"/>
    <col min="19" max="19" width="18.85546875" style="4" customWidth="1"/>
    <col min="20" max="20" width="15.7109375" style="4" customWidth="1"/>
    <col min="21" max="21" width="15.28515625" style="4" customWidth="1"/>
  </cols>
  <sheetData>
    <row r="1" spans="1:175" ht="30" customHeight="1" x14ac:dyDescent="0.25">
      <c r="A1" s="127" t="s">
        <v>109</v>
      </c>
      <c r="B1" s="128"/>
      <c r="C1" s="128"/>
      <c r="D1" s="128"/>
      <c r="E1" s="128"/>
      <c r="F1" s="128"/>
      <c r="G1" s="91"/>
    </row>
    <row r="4" spans="1:175" ht="20.100000000000001" customHeight="1" x14ac:dyDescent="0.35">
      <c r="A4" s="132" t="s">
        <v>34</v>
      </c>
      <c r="B4" s="141" t="s">
        <v>71</v>
      </c>
      <c r="C4" s="142"/>
      <c r="D4" s="142"/>
      <c r="E4" s="142"/>
      <c r="F4" s="143"/>
      <c r="G4" s="160"/>
      <c r="H4" s="147" t="s">
        <v>72</v>
      </c>
      <c r="I4" s="148"/>
      <c r="J4" s="148"/>
      <c r="K4" s="148"/>
      <c r="L4" s="149"/>
      <c r="M4" s="152"/>
      <c r="N4" s="138" t="s">
        <v>87</v>
      </c>
      <c r="O4" s="139"/>
      <c r="P4" s="139"/>
      <c r="Q4" s="139"/>
      <c r="R4" s="139"/>
      <c r="S4" s="140"/>
      <c r="T4" s="10"/>
    </row>
    <row r="5" spans="1:175" ht="20.100000000000001" customHeight="1" x14ac:dyDescent="0.3">
      <c r="A5" s="133"/>
      <c r="B5" s="146" t="s">
        <v>115</v>
      </c>
      <c r="C5" s="144" t="s">
        <v>123</v>
      </c>
      <c r="D5" s="166" t="s">
        <v>118</v>
      </c>
      <c r="E5" s="167"/>
      <c r="F5" s="168"/>
      <c r="G5" s="161"/>
      <c r="H5" s="150" t="s">
        <v>98</v>
      </c>
      <c r="I5" s="151"/>
      <c r="J5" s="151"/>
      <c r="K5" s="151"/>
      <c r="L5" s="151"/>
      <c r="M5" s="153"/>
      <c r="N5" s="71" t="s">
        <v>85</v>
      </c>
      <c r="O5" s="157" t="s">
        <v>88</v>
      </c>
      <c r="P5" s="158"/>
      <c r="Q5" s="158"/>
      <c r="R5" s="159"/>
      <c r="S5" s="99" t="s">
        <v>86</v>
      </c>
      <c r="T5" s="10"/>
    </row>
    <row r="6" spans="1:175" s="6" customFormat="1" ht="136.5" customHeight="1" x14ac:dyDescent="0.25">
      <c r="A6" s="134"/>
      <c r="B6" s="145"/>
      <c r="C6" s="145"/>
      <c r="D6" s="94" t="s">
        <v>121</v>
      </c>
      <c r="E6" s="94" t="s">
        <v>120</v>
      </c>
      <c r="F6" s="94" t="s">
        <v>122</v>
      </c>
      <c r="G6" s="162"/>
      <c r="H6" s="72" t="s">
        <v>69</v>
      </c>
      <c r="I6" s="72" t="s">
        <v>21</v>
      </c>
      <c r="J6" s="72" t="s">
        <v>35</v>
      </c>
      <c r="K6" s="72" t="s">
        <v>42</v>
      </c>
      <c r="L6" s="73" t="s">
        <v>94</v>
      </c>
      <c r="M6" s="153"/>
      <c r="N6" s="74" t="s">
        <v>38</v>
      </c>
      <c r="O6" s="74" t="s">
        <v>131</v>
      </c>
      <c r="P6" s="74" t="s">
        <v>132</v>
      </c>
      <c r="Q6" s="74" t="s">
        <v>125</v>
      </c>
      <c r="R6" s="75" t="s">
        <v>126</v>
      </c>
      <c r="S6" s="76" t="s">
        <v>108</v>
      </c>
      <c r="T6" s="11"/>
      <c r="U6" s="7" t="s">
        <v>73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</row>
    <row r="7" spans="1:175" s="48" customFormat="1" ht="15.75" customHeight="1" x14ac:dyDescent="0.25">
      <c r="A7" s="77" t="s">
        <v>37</v>
      </c>
      <c r="B7" s="45"/>
      <c r="C7" s="45"/>
      <c r="D7" s="45"/>
      <c r="E7" s="45"/>
      <c r="F7" s="45"/>
      <c r="G7" s="45"/>
      <c r="H7" s="49"/>
      <c r="I7" s="49"/>
      <c r="J7" s="49"/>
      <c r="K7" s="49"/>
      <c r="L7" s="49"/>
      <c r="M7" s="153"/>
      <c r="N7" s="155"/>
      <c r="O7" s="155"/>
      <c r="P7" s="155"/>
      <c r="Q7" s="155"/>
      <c r="R7" s="156"/>
      <c r="S7" s="156"/>
      <c r="T7" s="46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</row>
    <row r="8" spans="1:175" s="1" customFormat="1" ht="18.75" x14ac:dyDescent="0.3">
      <c r="A8" s="78" t="s">
        <v>0</v>
      </c>
      <c r="B8" s="79" t="s">
        <v>116</v>
      </c>
      <c r="C8" s="80" t="s">
        <v>33</v>
      </c>
      <c r="D8" s="80" t="s">
        <v>33</v>
      </c>
      <c r="E8" s="80" t="s">
        <v>33</v>
      </c>
      <c r="F8" s="80" t="s">
        <v>33</v>
      </c>
      <c r="G8" s="163"/>
      <c r="H8" s="79">
        <v>52</v>
      </c>
      <c r="I8" s="79">
        <v>91</v>
      </c>
      <c r="J8" s="79" t="s">
        <v>127</v>
      </c>
      <c r="K8" s="79" t="str">
        <f>'[1]Shortlist of countries'!E3</f>
        <v xml:space="preserve">No Data </v>
      </c>
      <c r="L8" s="96">
        <v>35.5</v>
      </c>
      <c r="M8" s="153"/>
      <c r="N8" s="80"/>
      <c r="O8" s="80" t="s">
        <v>33</v>
      </c>
      <c r="P8" s="80"/>
      <c r="Q8" s="80" t="s">
        <v>128</v>
      </c>
      <c r="R8" s="79"/>
      <c r="S8" s="87"/>
      <c r="T8" s="1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</row>
    <row r="9" spans="1:175" s="1" customFormat="1" ht="18.75" x14ac:dyDescent="0.3">
      <c r="A9" s="81" t="s">
        <v>1</v>
      </c>
      <c r="B9" s="82" t="s">
        <v>116</v>
      </c>
      <c r="C9" s="83" t="s">
        <v>33</v>
      </c>
      <c r="D9" s="83" t="s">
        <v>124</v>
      </c>
      <c r="E9" s="83" t="s">
        <v>33</v>
      </c>
      <c r="F9" s="83" t="s">
        <v>33</v>
      </c>
      <c r="G9" s="164"/>
      <c r="H9" s="82">
        <v>240</v>
      </c>
      <c r="I9" s="84">
        <v>38</v>
      </c>
      <c r="J9" s="82">
        <v>83</v>
      </c>
      <c r="K9" s="82">
        <f>'[1]Shortlist of countries'!E4</f>
        <v>60.6</v>
      </c>
      <c r="L9" s="96">
        <v>23.3</v>
      </c>
      <c r="M9" s="153"/>
      <c r="N9" s="83" t="s">
        <v>23</v>
      </c>
      <c r="O9" s="83"/>
      <c r="P9" s="83"/>
      <c r="Q9" s="83" t="s">
        <v>129</v>
      </c>
      <c r="R9" s="82"/>
      <c r="S9" s="87" t="s">
        <v>33</v>
      </c>
      <c r="T9" s="13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</row>
    <row r="10" spans="1:175" s="1" customFormat="1" ht="18.75" x14ac:dyDescent="0.3">
      <c r="A10" s="81" t="s">
        <v>2</v>
      </c>
      <c r="B10" s="82"/>
      <c r="C10" s="83" t="s">
        <v>33</v>
      </c>
      <c r="D10" s="83" t="s">
        <v>124</v>
      </c>
      <c r="E10" s="83" t="s">
        <v>33</v>
      </c>
      <c r="F10" s="83" t="s">
        <v>33</v>
      </c>
      <c r="G10" s="164"/>
      <c r="H10" s="82">
        <v>35</v>
      </c>
      <c r="I10" s="82">
        <v>88</v>
      </c>
      <c r="J10" s="82">
        <v>107</v>
      </c>
      <c r="K10" s="82">
        <f>'[1]Shortlist of countries'!E5</f>
        <v>31.2</v>
      </c>
      <c r="L10" s="96">
        <v>25.7</v>
      </c>
      <c r="M10" s="153"/>
      <c r="N10" s="83" t="s">
        <v>23</v>
      </c>
      <c r="O10" s="83"/>
      <c r="P10" s="83"/>
      <c r="Q10" s="83" t="s">
        <v>130</v>
      </c>
      <c r="R10" s="82"/>
      <c r="S10" s="87"/>
      <c r="T10" s="13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</row>
    <row r="11" spans="1:175" s="1" customFormat="1" ht="18.75" x14ac:dyDescent="0.3">
      <c r="A11" s="81" t="s">
        <v>12</v>
      </c>
      <c r="B11" s="82"/>
      <c r="C11" s="83" t="s">
        <v>124</v>
      </c>
      <c r="D11" s="83" t="s">
        <v>33</v>
      </c>
      <c r="E11" s="83" t="s">
        <v>33</v>
      </c>
      <c r="F11" s="83" t="s">
        <v>33</v>
      </c>
      <c r="G11" s="164"/>
      <c r="H11" s="82">
        <v>24</v>
      </c>
      <c r="I11" s="82">
        <v>98</v>
      </c>
      <c r="J11" s="82">
        <v>123</v>
      </c>
      <c r="K11" s="82">
        <v>49.3</v>
      </c>
      <c r="L11" s="96">
        <v>30.1</v>
      </c>
      <c r="M11" s="153"/>
      <c r="N11" s="83" t="s">
        <v>22</v>
      </c>
      <c r="O11" s="80" t="s">
        <v>33</v>
      </c>
      <c r="P11" s="80"/>
      <c r="Q11" s="80" t="s">
        <v>128</v>
      </c>
      <c r="R11" s="79"/>
      <c r="S11" s="87"/>
      <c r="T11" s="13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</row>
    <row r="12" spans="1:175" s="1" customFormat="1" ht="18.75" x14ac:dyDescent="0.3">
      <c r="A12" s="81" t="s">
        <v>3</v>
      </c>
      <c r="B12" s="82"/>
      <c r="C12" s="83" t="s">
        <v>33</v>
      </c>
      <c r="D12" s="83" t="s">
        <v>33</v>
      </c>
      <c r="E12" s="83" t="s">
        <v>33</v>
      </c>
      <c r="F12" s="83" t="s">
        <v>33</v>
      </c>
      <c r="G12" s="164"/>
      <c r="H12" s="82">
        <v>64</v>
      </c>
      <c r="I12" s="82">
        <v>59</v>
      </c>
      <c r="J12" s="82">
        <v>60</v>
      </c>
      <c r="K12" s="82">
        <f>'[1]Shortlist of countries'!E7</f>
        <v>24.4</v>
      </c>
      <c r="L12" s="96">
        <v>27.7</v>
      </c>
      <c r="M12" s="153"/>
      <c r="N12" s="83" t="s">
        <v>22</v>
      </c>
      <c r="O12" s="83"/>
      <c r="P12" s="83"/>
      <c r="Q12" s="83" t="s">
        <v>129</v>
      </c>
      <c r="R12" s="82"/>
      <c r="S12" s="87" t="s">
        <v>33</v>
      </c>
      <c r="T12" s="13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</row>
    <row r="13" spans="1:175" s="1" customFormat="1" ht="18.75" x14ac:dyDescent="0.3">
      <c r="A13" s="81" t="s">
        <v>13</v>
      </c>
      <c r="B13" s="82"/>
      <c r="C13" s="83" t="s">
        <v>124</v>
      </c>
      <c r="D13" s="83" t="s">
        <v>124</v>
      </c>
      <c r="E13" s="83" t="s">
        <v>33</v>
      </c>
      <c r="F13" s="83" t="s">
        <v>33</v>
      </c>
      <c r="G13" s="164"/>
      <c r="H13" s="82">
        <v>74</v>
      </c>
      <c r="I13" s="82">
        <v>62</v>
      </c>
      <c r="J13" s="82">
        <v>68</v>
      </c>
      <c r="K13" s="82">
        <f>'[1]Shortlist of countries'!E8</f>
        <v>60.2</v>
      </c>
      <c r="L13" s="96">
        <v>28.3</v>
      </c>
      <c r="M13" s="153"/>
      <c r="N13" s="83"/>
      <c r="O13" s="83"/>
      <c r="P13" s="83"/>
      <c r="Q13" s="83" t="s">
        <v>130</v>
      </c>
      <c r="R13" s="82"/>
      <c r="S13" s="87" t="s">
        <v>33</v>
      </c>
      <c r="T13" s="13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</row>
    <row r="14" spans="1:175" s="1" customFormat="1" ht="18.75" x14ac:dyDescent="0.3">
      <c r="A14" s="81" t="s">
        <v>31</v>
      </c>
      <c r="B14" s="82"/>
      <c r="C14" s="83" t="s">
        <v>124</v>
      </c>
      <c r="D14" s="83" t="s">
        <v>124</v>
      </c>
      <c r="E14" s="83" t="s">
        <v>33</v>
      </c>
      <c r="F14" s="83" t="s">
        <v>33</v>
      </c>
      <c r="G14" s="164"/>
      <c r="H14" s="82">
        <v>29</v>
      </c>
      <c r="I14" s="82">
        <v>94</v>
      </c>
      <c r="J14" s="82">
        <v>142</v>
      </c>
      <c r="K14" s="82">
        <v>31.4</v>
      </c>
      <c r="L14" s="96">
        <v>31.3</v>
      </c>
      <c r="M14" s="153"/>
      <c r="N14" s="83"/>
      <c r="O14" s="83"/>
      <c r="P14" s="83" t="s">
        <v>33</v>
      </c>
      <c r="Q14" s="83" t="s">
        <v>130</v>
      </c>
      <c r="R14" s="82"/>
      <c r="S14" s="87"/>
      <c r="T14" s="13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</row>
    <row r="15" spans="1:175" s="1" customFormat="1" ht="18.75" x14ac:dyDescent="0.3">
      <c r="A15" s="81" t="s">
        <v>14</v>
      </c>
      <c r="B15" s="82"/>
      <c r="C15" s="83" t="s">
        <v>124</v>
      </c>
      <c r="D15" s="83" t="s">
        <v>124</v>
      </c>
      <c r="E15" s="83" t="s">
        <v>33</v>
      </c>
      <c r="F15" s="83" t="s">
        <v>33</v>
      </c>
      <c r="G15" s="164"/>
      <c r="H15" s="82">
        <v>90</v>
      </c>
      <c r="I15" s="82">
        <v>69</v>
      </c>
      <c r="J15" s="84">
        <v>40</v>
      </c>
      <c r="K15" s="82">
        <v>49.7</v>
      </c>
      <c r="L15" s="96">
        <v>25.4</v>
      </c>
      <c r="M15" s="153"/>
      <c r="N15" s="83"/>
      <c r="O15" s="83"/>
      <c r="P15" s="83"/>
      <c r="Q15" s="83" t="s">
        <v>130</v>
      </c>
      <c r="R15" s="82"/>
      <c r="S15" s="87"/>
      <c r="T15" s="13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</row>
    <row r="16" spans="1:175" s="1" customFormat="1" ht="18.75" x14ac:dyDescent="0.3">
      <c r="A16" s="81" t="s">
        <v>7</v>
      </c>
      <c r="B16" s="82"/>
      <c r="C16" s="83" t="s">
        <v>33</v>
      </c>
      <c r="D16" s="83" t="s">
        <v>33</v>
      </c>
      <c r="E16" s="83" t="s">
        <v>33</v>
      </c>
      <c r="F16" s="83" t="s">
        <v>33</v>
      </c>
      <c r="G16" s="164"/>
      <c r="H16" s="82">
        <v>220</v>
      </c>
      <c r="I16" s="82">
        <v>48</v>
      </c>
      <c r="J16" s="84">
        <v>26</v>
      </c>
      <c r="K16" s="82">
        <v>48.9</v>
      </c>
      <c r="L16" s="96">
        <v>27.7</v>
      </c>
      <c r="M16" s="153"/>
      <c r="N16" s="83" t="s">
        <v>23</v>
      </c>
      <c r="O16" s="83"/>
      <c r="P16" s="83"/>
      <c r="Q16" s="83" t="s">
        <v>129</v>
      </c>
      <c r="R16" s="82"/>
      <c r="S16" s="87" t="s">
        <v>33</v>
      </c>
      <c r="T16" s="13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</row>
    <row r="17" spans="1:175" s="1" customFormat="1" ht="18.75" x14ac:dyDescent="0.3">
      <c r="A17" s="81" t="s">
        <v>15</v>
      </c>
      <c r="B17" s="82"/>
      <c r="C17" s="83" t="s">
        <v>124</v>
      </c>
      <c r="D17" s="83" t="s">
        <v>33</v>
      </c>
      <c r="E17" s="83" t="s">
        <v>33</v>
      </c>
      <c r="F17" s="83" t="s">
        <v>33</v>
      </c>
      <c r="G17" s="164"/>
      <c r="H17" s="82">
        <v>42</v>
      </c>
      <c r="I17" s="82">
        <v>49</v>
      </c>
      <c r="J17" s="82">
        <v>92</v>
      </c>
      <c r="K17" s="82">
        <v>55.4</v>
      </c>
      <c r="L17" s="96">
        <v>22.2</v>
      </c>
      <c r="M17" s="153"/>
      <c r="N17" s="83" t="s">
        <v>22</v>
      </c>
      <c r="O17" s="83"/>
      <c r="P17" s="83"/>
      <c r="Q17" s="83" t="s">
        <v>128</v>
      </c>
      <c r="R17" s="82"/>
      <c r="S17" s="87" t="s">
        <v>33</v>
      </c>
      <c r="T17" s="13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</row>
    <row r="18" spans="1:175" s="1" customFormat="1" ht="18.75" x14ac:dyDescent="0.3">
      <c r="A18" s="81" t="s">
        <v>8</v>
      </c>
      <c r="B18" s="82"/>
      <c r="C18" s="83" t="s">
        <v>33</v>
      </c>
      <c r="D18" s="83" t="s">
        <v>124</v>
      </c>
      <c r="E18" s="83" t="s">
        <v>33</v>
      </c>
      <c r="F18" s="83" t="s">
        <v>33</v>
      </c>
      <c r="G18" s="164"/>
      <c r="H18" s="82">
        <v>28</v>
      </c>
      <c r="I18" s="82">
        <v>70</v>
      </c>
      <c r="J18" s="82">
        <v>111</v>
      </c>
      <c r="K18" s="82">
        <v>52</v>
      </c>
      <c r="L18" s="96">
        <v>24.1</v>
      </c>
      <c r="M18" s="153"/>
      <c r="N18" s="83" t="s">
        <v>23</v>
      </c>
      <c r="O18" s="80"/>
      <c r="P18" s="80" t="s">
        <v>33</v>
      </c>
      <c r="Q18" s="80" t="s">
        <v>130</v>
      </c>
      <c r="R18" s="79"/>
      <c r="S18" s="87"/>
      <c r="T18" s="13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</row>
    <row r="19" spans="1:175" s="1" customFormat="1" ht="18.75" x14ac:dyDescent="0.3">
      <c r="A19" s="81" t="s">
        <v>4</v>
      </c>
      <c r="B19" s="82" t="s">
        <v>117</v>
      </c>
      <c r="C19" s="83" t="s">
        <v>124</v>
      </c>
      <c r="D19" s="83" t="s">
        <v>33</v>
      </c>
      <c r="E19" s="83" t="s">
        <v>33</v>
      </c>
      <c r="F19" s="83" t="s">
        <v>33</v>
      </c>
      <c r="G19" s="164"/>
      <c r="H19" s="82">
        <v>29</v>
      </c>
      <c r="I19" s="82">
        <v>64</v>
      </c>
      <c r="J19" s="82">
        <v>137</v>
      </c>
      <c r="K19" s="95">
        <v>70.3</v>
      </c>
      <c r="L19" s="97">
        <v>21.8</v>
      </c>
      <c r="M19" s="153"/>
      <c r="N19" s="83"/>
      <c r="O19" s="83"/>
      <c r="P19" s="83"/>
      <c r="Q19" s="83" t="s">
        <v>130</v>
      </c>
      <c r="R19" s="82"/>
      <c r="S19" s="87"/>
      <c r="T19" s="1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</row>
    <row r="20" spans="1:175" s="1" customFormat="1" ht="18.75" x14ac:dyDescent="0.3">
      <c r="A20" s="81" t="s">
        <v>16</v>
      </c>
      <c r="B20" s="82"/>
      <c r="C20" s="83" t="s">
        <v>33</v>
      </c>
      <c r="D20" s="83" t="s">
        <v>124</v>
      </c>
      <c r="E20" s="83" t="s">
        <v>33</v>
      </c>
      <c r="F20" s="83" t="s">
        <v>33</v>
      </c>
      <c r="G20" s="164"/>
      <c r="H20" s="82">
        <v>40</v>
      </c>
      <c r="I20" s="82">
        <v>79</v>
      </c>
      <c r="J20" s="82">
        <v>143</v>
      </c>
      <c r="K20" s="82">
        <v>47</v>
      </c>
      <c r="L20" s="96">
        <v>27.1</v>
      </c>
      <c r="M20" s="153"/>
      <c r="N20" s="83" t="s">
        <v>23</v>
      </c>
      <c r="O20" s="83"/>
      <c r="P20" s="83"/>
      <c r="Q20" s="83" t="s">
        <v>130</v>
      </c>
      <c r="R20" s="82"/>
      <c r="S20" s="87"/>
      <c r="T20" s="1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</row>
    <row r="21" spans="1:175" s="1" customFormat="1" ht="18.75" x14ac:dyDescent="0.3">
      <c r="A21" s="81" t="s">
        <v>5</v>
      </c>
      <c r="B21" s="82" t="s">
        <v>117</v>
      </c>
      <c r="C21" s="83" t="s">
        <v>33</v>
      </c>
      <c r="D21" s="83" t="s">
        <v>124</v>
      </c>
      <c r="E21" s="83" t="s">
        <v>33</v>
      </c>
      <c r="F21" s="83" t="s">
        <v>33</v>
      </c>
      <c r="G21" s="164"/>
      <c r="H21" s="82">
        <v>22</v>
      </c>
      <c r="I21" s="82">
        <v>109</v>
      </c>
      <c r="J21" s="82">
        <v>112</v>
      </c>
      <c r="K21" s="82">
        <v>14.6</v>
      </c>
      <c r="L21" s="96">
        <v>34.299999999999997</v>
      </c>
      <c r="M21" s="153"/>
      <c r="N21" s="83" t="s">
        <v>23</v>
      </c>
      <c r="O21" s="80" t="s">
        <v>33</v>
      </c>
      <c r="P21" s="80"/>
      <c r="Q21" s="80" t="s">
        <v>129</v>
      </c>
      <c r="R21" s="79" t="s">
        <v>142</v>
      </c>
      <c r="S21" s="87" t="s">
        <v>33</v>
      </c>
      <c r="T21" s="13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</row>
    <row r="22" spans="1:175" s="1" customFormat="1" ht="18.75" x14ac:dyDescent="0.3">
      <c r="A22" s="81" t="s">
        <v>9</v>
      </c>
      <c r="B22" s="82"/>
      <c r="C22" s="83" t="s">
        <v>33</v>
      </c>
      <c r="D22" s="83" t="s">
        <v>124</v>
      </c>
      <c r="E22" s="83" t="s">
        <v>33</v>
      </c>
      <c r="F22" s="83" t="s">
        <v>33</v>
      </c>
      <c r="G22" s="164"/>
      <c r="H22" s="82">
        <v>61</v>
      </c>
      <c r="I22" s="82">
        <v>47</v>
      </c>
      <c r="J22" s="82">
        <v>80</v>
      </c>
      <c r="K22" s="82">
        <v>47.4</v>
      </c>
      <c r="L22" s="96">
        <v>20.8</v>
      </c>
      <c r="M22" s="153"/>
      <c r="N22" s="83" t="s">
        <v>23</v>
      </c>
      <c r="O22" s="83"/>
      <c r="P22" s="83"/>
      <c r="Q22" s="83" t="s">
        <v>130</v>
      </c>
      <c r="R22" s="82"/>
      <c r="S22" s="87" t="s">
        <v>33</v>
      </c>
      <c r="T22" s="1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</row>
    <row r="23" spans="1:175" s="1" customFormat="1" ht="18.75" x14ac:dyDescent="0.3">
      <c r="A23" s="81" t="s">
        <v>6</v>
      </c>
      <c r="B23" s="82"/>
      <c r="C23" s="83" t="s">
        <v>124</v>
      </c>
      <c r="D23" s="83" t="s">
        <v>33</v>
      </c>
      <c r="E23" s="83" t="s">
        <v>33</v>
      </c>
      <c r="F23" s="83" t="s">
        <v>33</v>
      </c>
      <c r="G23" s="164"/>
      <c r="H23" s="82">
        <v>17</v>
      </c>
      <c r="I23" s="82">
        <v>120</v>
      </c>
      <c r="J23" s="82">
        <v>120</v>
      </c>
      <c r="K23" s="82">
        <v>63.9</v>
      </c>
      <c r="L23" s="96">
        <v>34.9</v>
      </c>
      <c r="M23" s="153"/>
      <c r="N23" s="83"/>
      <c r="O23" s="80" t="s">
        <v>33</v>
      </c>
      <c r="P23" s="80"/>
      <c r="Q23" s="80" t="s">
        <v>130</v>
      </c>
      <c r="R23" s="79"/>
      <c r="S23" s="87"/>
      <c r="T23" s="13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</row>
    <row r="24" spans="1:175" s="1" customFormat="1" ht="18.75" x14ac:dyDescent="0.3">
      <c r="A24" s="81" t="s">
        <v>10</v>
      </c>
      <c r="B24" s="82"/>
      <c r="C24" s="83" t="s">
        <v>124</v>
      </c>
      <c r="D24" s="83" t="s">
        <v>124</v>
      </c>
      <c r="E24" s="83" t="s">
        <v>33</v>
      </c>
      <c r="F24" s="83" t="s">
        <v>33</v>
      </c>
      <c r="G24" s="164"/>
      <c r="H24" s="82">
        <v>72</v>
      </c>
      <c r="I24" s="82">
        <v>70</v>
      </c>
      <c r="J24" s="82">
        <v>76</v>
      </c>
      <c r="K24" s="82" t="s">
        <v>32</v>
      </c>
      <c r="L24" s="96">
        <v>29.8</v>
      </c>
      <c r="M24" s="153"/>
      <c r="N24" s="83"/>
      <c r="O24" s="80" t="s">
        <v>33</v>
      </c>
      <c r="P24" s="80"/>
      <c r="Q24" s="80" t="s">
        <v>130</v>
      </c>
      <c r="R24" s="79"/>
      <c r="S24" s="87"/>
      <c r="T24" s="13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</row>
    <row r="25" spans="1:175" s="2" customFormat="1" ht="18.75" x14ac:dyDescent="0.3">
      <c r="A25" s="81" t="s">
        <v>17</v>
      </c>
      <c r="B25" s="82"/>
      <c r="C25" s="83" t="s">
        <v>33</v>
      </c>
      <c r="D25" s="83" t="s">
        <v>124</v>
      </c>
      <c r="E25" s="83" t="s">
        <v>33</v>
      </c>
      <c r="F25" s="83" t="s">
        <v>33</v>
      </c>
      <c r="G25" s="164"/>
      <c r="H25" s="82">
        <v>45</v>
      </c>
      <c r="I25" s="82">
        <v>49</v>
      </c>
      <c r="J25" s="82">
        <v>119</v>
      </c>
      <c r="K25" s="82">
        <v>60.6</v>
      </c>
      <c r="L25" s="98">
        <v>18.8</v>
      </c>
      <c r="M25" s="153"/>
      <c r="N25" s="83" t="s">
        <v>22</v>
      </c>
      <c r="O25" s="83"/>
      <c r="P25" s="83"/>
      <c r="Q25" s="83" t="s">
        <v>128</v>
      </c>
      <c r="R25" s="82"/>
      <c r="S25" s="87"/>
      <c r="T25" s="13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</row>
    <row r="26" spans="1:175" s="2" customFormat="1" ht="18.75" x14ac:dyDescent="0.3">
      <c r="A26" s="81" t="s">
        <v>11</v>
      </c>
      <c r="B26" s="82"/>
      <c r="C26" s="83" t="s">
        <v>33</v>
      </c>
      <c r="D26" s="83" t="s">
        <v>124</v>
      </c>
      <c r="E26" s="83" t="s">
        <v>33</v>
      </c>
      <c r="F26" s="83" t="s">
        <v>33</v>
      </c>
      <c r="G26" s="164"/>
      <c r="H26" s="82">
        <v>47</v>
      </c>
      <c r="I26" s="82">
        <v>55</v>
      </c>
      <c r="J26" s="82">
        <v>115</v>
      </c>
      <c r="K26" s="82">
        <v>58</v>
      </c>
      <c r="L26" s="98">
        <v>18.7</v>
      </c>
      <c r="M26" s="153"/>
      <c r="N26" s="83" t="s">
        <v>23</v>
      </c>
      <c r="O26" s="83"/>
      <c r="P26" s="83"/>
      <c r="Q26" s="83" t="s">
        <v>128</v>
      </c>
      <c r="R26" s="82"/>
      <c r="S26" s="87" t="s">
        <v>33</v>
      </c>
      <c r="T26" s="13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</row>
    <row r="27" spans="1:175" s="3" customFormat="1" ht="18.75" x14ac:dyDescent="0.3">
      <c r="A27" s="81" t="s">
        <v>18</v>
      </c>
      <c r="B27" s="82" t="s">
        <v>116</v>
      </c>
      <c r="C27" s="83" t="s">
        <v>124</v>
      </c>
      <c r="D27" s="83" t="s">
        <v>124</v>
      </c>
      <c r="E27" s="83" t="s">
        <v>33</v>
      </c>
      <c r="F27" s="83" t="s">
        <v>33</v>
      </c>
      <c r="G27" s="165"/>
      <c r="H27" s="82">
        <v>79</v>
      </c>
      <c r="I27" s="82">
        <v>64</v>
      </c>
      <c r="J27" s="82">
        <v>93</v>
      </c>
      <c r="K27" s="82">
        <v>67.2</v>
      </c>
      <c r="L27" s="96">
        <v>21.4</v>
      </c>
      <c r="M27" s="154"/>
      <c r="N27" s="83"/>
      <c r="O27" s="83"/>
      <c r="P27" s="83"/>
      <c r="Q27" s="83" t="s">
        <v>130</v>
      </c>
      <c r="R27" s="82"/>
      <c r="S27" s="82"/>
      <c r="T27" s="13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</row>
    <row r="28" spans="1:175" s="3" customFormat="1" ht="18.75" x14ac:dyDescent="0.3">
      <c r="A28" s="135" t="s">
        <v>44</v>
      </c>
      <c r="B28" s="135"/>
      <c r="C28" s="135"/>
      <c r="D28" s="135"/>
      <c r="E28" s="135"/>
      <c r="F28" s="135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7"/>
      <c r="T28" s="13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</row>
    <row r="29" spans="1:175" s="3" customFormat="1" ht="18.75" x14ac:dyDescent="0.3">
      <c r="A29" s="81" t="s">
        <v>45</v>
      </c>
      <c r="B29" s="81"/>
      <c r="C29" s="82" t="s">
        <v>124</v>
      </c>
      <c r="D29" s="82" t="s">
        <v>33</v>
      </c>
      <c r="E29" s="82" t="s">
        <v>33</v>
      </c>
      <c r="F29" s="95" t="s">
        <v>124</v>
      </c>
      <c r="G29" s="163"/>
      <c r="H29" s="86">
        <v>32</v>
      </c>
      <c r="I29" s="87">
        <v>157</v>
      </c>
      <c r="J29" s="87">
        <v>167</v>
      </c>
      <c r="K29" s="87" t="s">
        <v>49</v>
      </c>
      <c r="L29" s="87">
        <v>48.7</v>
      </c>
      <c r="M29" s="129"/>
      <c r="N29" s="85"/>
      <c r="O29" s="87"/>
      <c r="P29" s="87"/>
      <c r="Q29" s="87" t="s">
        <v>130</v>
      </c>
      <c r="R29" s="86"/>
      <c r="S29" s="87"/>
      <c r="T29" s="13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</row>
    <row r="30" spans="1:175" s="3" customFormat="1" ht="18.75" x14ac:dyDescent="0.3">
      <c r="A30" s="81" t="s">
        <v>46</v>
      </c>
      <c r="B30" s="82" t="s">
        <v>117</v>
      </c>
      <c r="C30" s="82" t="s">
        <v>124</v>
      </c>
      <c r="D30" s="82" t="s">
        <v>124</v>
      </c>
      <c r="E30" s="82" t="s">
        <v>33</v>
      </c>
      <c r="F30" s="95" t="s">
        <v>124</v>
      </c>
      <c r="G30" s="164"/>
      <c r="H30" s="86">
        <v>24</v>
      </c>
      <c r="I30" s="87">
        <v>69</v>
      </c>
      <c r="J30" s="87">
        <v>114</v>
      </c>
      <c r="K30" s="87" t="s">
        <v>49</v>
      </c>
      <c r="L30" s="87">
        <v>28.9</v>
      </c>
      <c r="M30" s="130"/>
      <c r="N30" s="85"/>
      <c r="O30" s="87"/>
      <c r="P30" s="87"/>
      <c r="Q30" s="87" t="s">
        <v>130</v>
      </c>
      <c r="R30" s="86"/>
      <c r="S30" s="86" t="s">
        <v>33</v>
      </c>
      <c r="T30" s="13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</row>
    <row r="31" spans="1:175" s="3" customFormat="1" ht="18.75" x14ac:dyDescent="0.3">
      <c r="A31" s="81" t="s">
        <v>47</v>
      </c>
      <c r="B31" s="82" t="s">
        <v>117</v>
      </c>
      <c r="C31" s="82" t="s">
        <v>33</v>
      </c>
      <c r="D31" s="82" t="s">
        <v>124</v>
      </c>
      <c r="E31" s="82" t="s">
        <v>33</v>
      </c>
      <c r="F31" s="95" t="s">
        <v>124</v>
      </c>
      <c r="G31" s="164"/>
      <c r="H31" s="86">
        <v>100</v>
      </c>
      <c r="I31" s="87">
        <v>45</v>
      </c>
      <c r="J31" s="87">
        <v>77</v>
      </c>
      <c r="K31" s="87">
        <v>62.8</v>
      </c>
      <c r="L31" s="84">
        <v>15.9</v>
      </c>
      <c r="M31" s="130"/>
      <c r="N31" s="85"/>
      <c r="O31" s="87"/>
      <c r="P31" s="87"/>
      <c r="Q31" s="87" t="s">
        <v>130</v>
      </c>
      <c r="R31" s="86"/>
      <c r="S31" s="86"/>
      <c r="T31" s="13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</row>
    <row r="32" spans="1:175" s="3" customFormat="1" ht="18.75" x14ac:dyDescent="0.3">
      <c r="A32" s="81" t="s">
        <v>48</v>
      </c>
      <c r="B32" s="82" t="s">
        <v>117</v>
      </c>
      <c r="C32" s="83" t="s">
        <v>33</v>
      </c>
      <c r="D32" s="83" t="s">
        <v>33</v>
      </c>
      <c r="E32" s="82" t="s">
        <v>33</v>
      </c>
      <c r="F32" s="83" t="s">
        <v>33</v>
      </c>
      <c r="G32" s="165"/>
      <c r="H32" s="88">
        <v>300</v>
      </c>
      <c r="I32" s="87">
        <v>41</v>
      </c>
      <c r="J32" s="84">
        <v>47</v>
      </c>
      <c r="K32" s="87">
        <v>67.3</v>
      </c>
      <c r="L32" s="84">
        <v>11</v>
      </c>
      <c r="M32" s="131"/>
      <c r="N32" s="81"/>
      <c r="O32" s="82"/>
      <c r="P32" s="82"/>
      <c r="Q32" s="82" t="s">
        <v>128</v>
      </c>
      <c r="R32" s="86" t="s">
        <v>142</v>
      </c>
      <c r="S32" s="86" t="s">
        <v>33</v>
      </c>
      <c r="T32" s="13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</row>
    <row r="34" spans="1:18" x14ac:dyDescent="0.25">
      <c r="H34" s="9" t="s">
        <v>24</v>
      </c>
    </row>
    <row r="35" spans="1:18" x14ac:dyDescent="0.25">
      <c r="H35" s="169" t="s">
        <v>20</v>
      </c>
      <c r="I35" s="169"/>
      <c r="J35" s="169"/>
      <c r="K35" s="169"/>
      <c r="L35" s="61"/>
      <c r="M35" s="61"/>
      <c r="N35" s="61"/>
      <c r="O35" s="90"/>
      <c r="P35" s="90"/>
      <c r="Q35" s="90"/>
    </row>
    <row r="36" spans="1:18" x14ac:dyDescent="0.25">
      <c r="H36" s="169" t="s">
        <v>29</v>
      </c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H37" s="169" t="s">
        <v>28</v>
      </c>
      <c r="I37" s="169"/>
      <c r="J37" s="169"/>
    </row>
    <row r="38" spans="1:18" x14ac:dyDescent="0.25">
      <c r="A38" s="50"/>
      <c r="H38" s="51" t="s">
        <v>93</v>
      </c>
      <c r="I38" s="61"/>
      <c r="J38" s="61"/>
    </row>
    <row r="39" spans="1:18" x14ac:dyDescent="0.25">
      <c r="H39" s="61" t="s">
        <v>70</v>
      </c>
      <c r="I39" s="61"/>
      <c r="J39" s="61"/>
    </row>
    <row r="40" spans="1:18" x14ac:dyDescent="0.25">
      <c r="H40" s="61" t="s">
        <v>36</v>
      </c>
      <c r="I40" s="61"/>
      <c r="J40" s="61"/>
    </row>
    <row r="41" spans="1:18" x14ac:dyDescent="0.25">
      <c r="H41" s="61" t="s">
        <v>41</v>
      </c>
      <c r="I41" s="61"/>
      <c r="J41" s="61"/>
    </row>
    <row r="42" spans="1:18" x14ac:dyDescent="0.25">
      <c r="H42" s="8" t="s">
        <v>25</v>
      </c>
      <c r="I42" s="61"/>
      <c r="J42" s="61"/>
    </row>
    <row r="43" spans="1:18" x14ac:dyDescent="0.25">
      <c r="H43" s="61" t="s">
        <v>39</v>
      </c>
      <c r="I43" s="61"/>
      <c r="J43" s="61"/>
      <c r="K43" s="61"/>
      <c r="L43" s="61"/>
      <c r="M43" s="61"/>
      <c r="N43" s="61"/>
      <c r="O43" s="90"/>
      <c r="P43" s="90"/>
      <c r="Q43" s="90"/>
    </row>
    <row r="44" spans="1:18" x14ac:dyDescent="0.25">
      <c r="H44" s="61" t="s">
        <v>40</v>
      </c>
      <c r="I44" s="61"/>
      <c r="J44" s="61"/>
      <c r="K44" s="61"/>
      <c r="L44" s="61"/>
      <c r="M44" s="61"/>
      <c r="N44" s="61"/>
      <c r="O44" s="90"/>
      <c r="P44" s="90"/>
      <c r="Q44" s="90"/>
    </row>
    <row r="45" spans="1:18" x14ac:dyDescent="0.25">
      <c r="H45" s="61" t="s">
        <v>50</v>
      </c>
      <c r="I45" s="61"/>
      <c r="J45" s="61"/>
      <c r="K45" s="61"/>
      <c r="L45" s="61"/>
      <c r="M45" s="61"/>
      <c r="N45" s="61"/>
      <c r="O45" s="90"/>
      <c r="P45" s="90"/>
      <c r="Q45" s="90"/>
    </row>
    <row r="46" spans="1:18" x14ac:dyDescent="0.25">
      <c r="H46" s="61" t="s">
        <v>43</v>
      </c>
      <c r="I46" s="61"/>
      <c r="J46" s="61"/>
      <c r="K46" s="61"/>
      <c r="L46" s="61"/>
      <c r="M46" s="61"/>
      <c r="N46" s="61"/>
      <c r="O46" s="90"/>
      <c r="P46" s="90"/>
      <c r="Q46" s="90"/>
    </row>
  </sheetData>
  <mergeCells count="20">
    <mergeCell ref="D5:F5"/>
    <mergeCell ref="H37:J37"/>
    <mergeCell ref="H36:R36"/>
    <mergeCell ref="H35:K35"/>
    <mergeCell ref="A1:F1"/>
    <mergeCell ref="M29:M32"/>
    <mergeCell ref="A4:A6"/>
    <mergeCell ref="A28:S28"/>
    <mergeCell ref="N4:S4"/>
    <mergeCell ref="B4:F4"/>
    <mergeCell ref="C5:C6"/>
    <mergeCell ref="B5:B6"/>
    <mergeCell ref="H4:L4"/>
    <mergeCell ref="H5:L5"/>
    <mergeCell ref="M4:M27"/>
    <mergeCell ref="N7:S7"/>
    <mergeCell ref="O5:R5"/>
    <mergeCell ref="G4:G6"/>
    <mergeCell ref="G8:G27"/>
    <mergeCell ref="G29:G32"/>
  </mergeCells>
  <hyperlinks>
    <hyperlink ref="H38" r:id="rId1"/>
  </hyperlinks>
  <pageMargins left="0.70866141732283472" right="0.70866141732283472" top="0.74803149606299213" bottom="0.74803149606299213" header="0.31496062992125984" footer="0.31496062992125984"/>
  <pageSetup paperSize="8" scale="61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17" sqref="K17"/>
    </sheetView>
  </sheetViews>
  <sheetFormatPr defaultRowHeight="15" x14ac:dyDescent="0.25"/>
  <cols>
    <col min="2" max="2" width="12.85546875" customWidth="1"/>
    <col min="4" max="4" width="12" customWidth="1"/>
  </cols>
  <sheetData>
    <row r="1" spans="1:4" x14ac:dyDescent="0.25">
      <c r="A1" s="67" t="s">
        <v>90</v>
      </c>
    </row>
    <row r="2" spans="1:4" x14ac:dyDescent="0.25">
      <c r="A2" s="62" t="s">
        <v>101</v>
      </c>
    </row>
    <row r="4" spans="1:4" x14ac:dyDescent="0.25">
      <c r="B4" s="63" t="s">
        <v>74</v>
      </c>
      <c r="C4" s="64" t="s">
        <v>95</v>
      </c>
      <c r="D4" s="63" t="s">
        <v>77</v>
      </c>
    </row>
    <row r="5" spans="1:4" x14ac:dyDescent="0.25">
      <c r="B5" s="53" t="s">
        <v>5</v>
      </c>
      <c r="C5" s="54">
        <v>34.299999999999997</v>
      </c>
      <c r="D5" s="54">
        <v>1</v>
      </c>
    </row>
    <row r="6" spans="1:4" x14ac:dyDescent="0.25">
      <c r="B6" s="53" t="s">
        <v>12</v>
      </c>
      <c r="C6" s="54">
        <v>30.1</v>
      </c>
      <c r="D6" s="66">
        <f>D5+1</f>
        <v>2</v>
      </c>
    </row>
    <row r="7" spans="1:4" x14ac:dyDescent="0.25">
      <c r="B7" s="53" t="s">
        <v>3</v>
      </c>
      <c r="C7" s="54">
        <v>27.7</v>
      </c>
      <c r="D7" s="66">
        <f t="shared" ref="D7:D16" si="0">D6+1</f>
        <v>3</v>
      </c>
    </row>
    <row r="8" spans="1:4" x14ac:dyDescent="0.25">
      <c r="B8" s="53" t="s">
        <v>7</v>
      </c>
      <c r="C8" s="54">
        <v>27.7</v>
      </c>
      <c r="D8" s="66">
        <f t="shared" si="0"/>
        <v>4</v>
      </c>
    </row>
    <row r="9" spans="1:4" x14ac:dyDescent="0.25">
      <c r="B9" s="53" t="s">
        <v>16</v>
      </c>
      <c r="C9" s="54">
        <v>27.1</v>
      </c>
      <c r="D9" s="66">
        <f t="shared" si="0"/>
        <v>5</v>
      </c>
    </row>
    <row r="10" spans="1:4" x14ac:dyDescent="0.25">
      <c r="B10" s="53" t="s">
        <v>2</v>
      </c>
      <c r="C10" s="54">
        <v>25.7</v>
      </c>
      <c r="D10" s="66">
        <f t="shared" si="0"/>
        <v>6</v>
      </c>
    </row>
    <row r="11" spans="1:4" x14ac:dyDescent="0.25">
      <c r="B11" s="53" t="s">
        <v>8</v>
      </c>
      <c r="C11" s="54">
        <v>24.1</v>
      </c>
      <c r="D11" s="66">
        <f t="shared" si="0"/>
        <v>7</v>
      </c>
    </row>
    <row r="12" spans="1:4" x14ac:dyDescent="0.25">
      <c r="B12" s="53" t="s">
        <v>1</v>
      </c>
      <c r="C12" s="54">
        <v>23.3</v>
      </c>
      <c r="D12" s="66">
        <f t="shared" si="0"/>
        <v>8</v>
      </c>
    </row>
    <row r="13" spans="1:4" x14ac:dyDescent="0.25">
      <c r="B13" s="53" t="s">
        <v>15</v>
      </c>
      <c r="C13" s="54">
        <v>22.2</v>
      </c>
      <c r="D13" s="66">
        <f t="shared" si="0"/>
        <v>9</v>
      </c>
    </row>
    <row r="14" spans="1:4" x14ac:dyDescent="0.25">
      <c r="B14" s="53" t="s">
        <v>9</v>
      </c>
      <c r="C14" s="54">
        <v>20.8</v>
      </c>
      <c r="D14" s="66">
        <f t="shared" si="0"/>
        <v>10</v>
      </c>
    </row>
    <row r="15" spans="1:4" x14ac:dyDescent="0.25">
      <c r="B15" s="53" t="s">
        <v>17</v>
      </c>
      <c r="C15" s="54">
        <v>18.8</v>
      </c>
      <c r="D15" s="66">
        <f t="shared" si="0"/>
        <v>11</v>
      </c>
    </row>
    <row r="16" spans="1:4" x14ac:dyDescent="0.25">
      <c r="B16" s="53" t="s">
        <v>11</v>
      </c>
      <c r="C16" s="54">
        <v>18.7</v>
      </c>
      <c r="D16" s="66">
        <f t="shared" si="0"/>
        <v>12</v>
      </c>
    </row>
  </sheetData>
  <sortState ref="M21:N34">
    <sortCondition ref="M21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B1" workbookViewId="0">
      <selection activeCell="A3" sqref="A3"/>
    </sheetView>
  </sheetViews>
  <sheetFormatPr defaultRowHeight="15" x14ac:dyDescent="0.25"/>
  <cols>
    <col min="2" max="2" width="12.28515625" customWidth="1"/>
    <col min="3" max="3" width="16.85546875" customWidth="1"/>
    <col min="4" max="4" width="12.5703125" customWidth="1"/>
  </cols>
  <sheetData>
    <row r="1" spans="1:4" x14ac:dyDescent="0.25">
      <c r="A1" s="67" t="s">
        <v>91</v>
      </c>
    </row>
    <row r="2" spans="1:4" x14ac:dyDescent="0.25">
      <c r="A2" s="62" t="s">
        <v>103</v>
      </c>
    </row>
    <row r="4" spans="1:4" x14ac:dyDescent="0.25">
      <c r="B4" s="63" t="s">
        <v>74</v>
      </c>
      <c r="C4" s="63" t="s">
        <v>83</v>
      </c>
      <c r="D4" s="63" t="s">
        <v>79</v>
      </c>
    </row>
    <row r="5" spans="1:4" x14ac:dyDescent="0.25">
      <c r="B5" s="53" t="s">
        <v>6</v>
      </c>
      <c r="C5" s="54">
        <v>17</v>
      </c>
      <c r="D5" s="54">
        <v>1</v>
      </c>
    </row>
    <row r="6" spans="1:4" x14ac:dyDescent="0.25">
      <c r="B6" s="53" t="s">
        <v>0</v>
      </c>
      <c r="C6" s="54">
        <v>20</v>
      </c>
      <c r="D6" s="66">
        <f>D5+1</f>
        <v>2</v>
      </c>
    </row>
    <row r="7" spans="1:4" x14ac:dyDescent="0.25">
      <c r="B7" s="53" t="s">
        <v>66</v>
      </c>
      <c r="C7" s="54">
        <v>24</v>
      </c>
      <c r="D7" s="66">
        <f t="shared" ref="D7:D16" si="0">D6+1</f>
        <v>3</v>
      </c>
    </row>
    <row r="8" spans="1:4" x14ac:dyDescent="0.25">
      <c r="B8" s="53" t="s">
        <v>31</v>
      </c>
      <c r="C8" s="54">
        <v>29</v>
      </c>
      <c r="D8" s="66">
        <f t="shared" si="0"/>
        <v>4</v>
      </c>
    </row>
    <row r="9" spans="1:4" x14ac:dyDescent="0.25">
      <c r="B9" s="53" t="s">
        <v>4</v>
      </c>
      <c r="C9" s="54">
        <v>29</v>
      </c>
      <c r="D9" s="66">
        <f t="shared" si="0"/>
        <v>5</v>
      </c>
    </row>
    <row r="10" spans="1:4" x14ac:dyDescent="0.25">
      <c r="B10" s="53" t="s">
        <v>65</v>
      </c>
      <c r="C10" s="54">
        <v>32</v>
      </c>
      <c r="D10" s="66">
        <f t="shared" si="0"/>
        <v>6</v>
      </c>
    </row>
    <row r="11" spans="1:4" x14ac:dyDescent="0.25">
      <c r="B11" s="53" t="s">
        <v>10</v>
      </c>
      <c r="C11" s="54">
        <v>72</v>
      </c>
      <c r="D11" s="66">
        <f t="shared" si="0"/>
        <v>7</v>
      </c>
    </row>
    <row r="12" spans="1:4" x14ac:dyDescent="0.25">
      <c r="B12" s="53" t="s">
        <v>13</v>
      </c>
      <c r="C12" s="54">
        <v>74</v>
      </c>
      <c r="D12" s="66">
        <f t="shared" si="0"/>
        <v>8</v>
      </c>
    </row>
    <row r="13" spans="1:4" x14ac:dyDescent="0.25">
      <c r="B13" s="53" t="s">
        <v>18</v>
      </c>
      <c r="C13" s="54">
        <v>79</v>
      </c>
      <c r="D13" s="66">
        <f t="shared" si="0"/>
        <v>9</v>
      </c>
    </row>
    <row r="14" spans="1:4" x14ac:dyDescent="0.25">
      <c r="B14" s="53" t="s">
        <v>14</v>
      </c>
      <c r="C14" s="54">
        <v>90</v>
      </c>
      <c r="D14" s="66">
        <f t="shared" si="0"/>
        <v>10</v>
      </c>
    </row>
    <row r="15" spans="1:4" x14ac:dyDescent="0.25">
      <c r="B15" s="53" t="s">
        <v>67</v>
      </c>
      <c r="C15" s="54">
        <v>100</v>
      </c>
      <c r="D15" s="66">
        <f t="shared" si="0"/>
        <v>11</v>
      </c>
    </row>
    <row r="16" spans="1:4" x14ac:dyDescent="0.25">
      <c r="B16" s="53" t="s">
        <v>68</v>
      </c>
      <c r="C16" s="54">
        <v>300</v>
      </c>
      <c r="D16" s="66">
        <f t="shared" si="0"/>
        <v>12</v>
      </c>
    </row>
  </sheetData>
  <sortState ref="I16:J27">
    <sortCondition ref="I16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A2"/>
    </sheetView>
  </sheetViews>
  <sheetFormatPr defaultRowHeight="15" x14ac:dyDescent="0.25"/>
  <cols>
    <col min="2" max="2" width="15.5703125" customWidth="1"/>
    <col min="4" max="4" width="11.42578125" customWidth="1"/>
  </cols>
  <sheetData>
    <row r="1" spans="1:4" x14ac:dyDescent="0.25">
      <c r="A1" s="67" t="s">
        <v>91</v>
      </c>
    </row>
    <row r="2" spans="1:4" x14ac:dyDescent="0.25">
      <c r="A2" s="62" t="s">
        <v>106</v>
      </c>
    </row>
    <row r="3" spans="1:4" x14ac:dyDescent="0.25">
      <c r="A3" s="67"/>
    </row>
    <row r="4" spans="1:4" x14ac:dyDescent="0.25">
      <c r="B4" s="63" t="s">
        <v>74</v>
      </c>
      <c r="C4" s="63" t="s">
        <v>80</v>
      </c>
      <c r="D4" s="63" t="s">
        <v>79</v>
      </c>
    </row>
    <row r="5" spans="1:4" x14ac:dyDescent="0.25">
      <c r="B5" s="14" t="s">
        <v>0</v>
      </c>
      <c r="C5" s="55" t="s">
        <v>89</v>
      </c>
      <c r="D5" s="14"/>
    </row>
    <row r="6" spans="1:4" x14ac:dyDescent="0.25">
      <c r="B6" s="14" t="s">
        <v>65</v>
      </c>
      <c r="C6" s="55">
        <v>167</v>
      </c>
      <c r="D6" s="55">
        <v>1</v>
      </c>
    </row>
    <row r="7" spans="1:4" x14ac:dyDescent="0.25">
      <c r="B7" s="14" t="s">
        <v>31</v>
      </c>
      <c r="C7" s="55">
        <v>142</v>
      </c>
      <c r="D7" s="55">
        <f>D6+1</f>
        <v>2</v>
      </c>
    </row>
    <row r="8" spans="1:4" x14ac:dyDescent="0.25">
      <c r="B8" s="14" t="s">
        <v>4</v>
      </c>
      <c r="C8" s="55">
        <v>137</v>
      </c>
      <c r="D8" s="55">
        <f t="shared" ref="D8:D16" si="0">D7+1</f>
        <v>3</v>
      </c>
    </row>
    <row r="9" spans="1:4" x14ac:dyDescent="0.25">
      <c r="B9" s="14" t="s">
        <v>6</v>
      </c>
      <c r="C9" s="55">
        <v>120</v>
      </c>
      <c r="D9" s="55">
        <f t="shared" si="0"/>
        <v>4</v>
      </c>
    </row>
    <row r="10" spans="1:4" x14ac:dyDescent="0.25">
      <c r="B10" s="14" t="s">
        <v>66</v>
      </c>
      <c r="C10" s="55">
        <v>114</v>
      </c>
      <c r="D10" s="55">
        <f t="shared" si="0"/>
        <v>5</v>
      </c>
    </row>
    <row r="11" spans="1:4" x14ac:dyDescent="0.25">
      <c r="B11" s="14" t="s">
        <v>18</v>
      </c>
      <c r="C11" s="55">
        <v>93</v>
      </c>
      <c r="D11" s="55">
        <f t="shared" si="0"/>
        <v>6</v>
      </c>
    </row>
    <row r="12" spans="1:4" x14ac:dyDescent="0.25">
      <c r="B12" s="14" t="s">
        <v>67</v>
      </c>
      <c r="C12" s="55">
        <v>77</v>
      </c>
      <c r="D12" s="55">
        <f t="shared" si="0"/>
        <v>7</v>
      </c>
    </row>
    <row r="13" spans="1:4" x14ac:dyDescent="0.25">
      <c r="B13" s="14" t="s">
        <v>10</v>
      </c>
      <c r="C13" s="55">
        <v>76</v>
      </c>
      <c r="D13" s="55">
        <f t="shared" si="0"/>
        <v>8</v>
      </c>
    </row>
    <row r="14" spans="1:4" x14ac:dyDescent="0.25">
      <c r="B14" s="14" t="s">
        <v>13</v>
      </c>
      <c r="C14" s="55">
        <v>68</v>
      </c>
      <c r="D14" s="55">
        <f t="shared" si="0"/>
        <v>9</v>
      </c>
    </row>
    <row r="15" spans="1:4" x14ac:dyDescent="0.25">
      <c r="B15" s="14" t="s">
        <v>68</v>
      </c>
      <c r="C15" s="55">
        <v>47</v>
      </c>
      <c r="D15" s="55">
        <f t="shared" si="0"/>
        <v>10</v>
      </c>
    </row>
    <row r="16" spans="1:4" x14ac:dyDescent="0.25">
      <c r="B16" s="14" t="s">
        <v>14</v>
      </c>
      <c r="C16" s="55">
        <v>40</v>
      </c>
      <c r="D16" s="55">
        <f t="shared" si="0"/>
        <v>11</v>
      </c>
    </row>
  </sheetData>
  <sortState ref="K18:L29">
    <sortCondition ref="K1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A2"/>
    </sheetView>
  </sheetViews>
  <sheetFormatPr defaultRowHeight="15" x14ac:dyDescent="0.25"/>
  <cols>
    <col min="2" max="2" width="13.42578125" customWidth="1"/>
    <col min="3" max="3" width="20.140625" customWidth="1"/>
    <col min="4" max="4" width="11.85546875" customWidth="1"/>
  </cols>
  <sheetData>
    <row r="1" spans="1:5" x14ac:dyDescent="0.25">
      <c r="A1" s="67" t="s">
        <v>91</v>
      </c>
    </row>
    <row r="2" spans="1:5" x14ac:dyDescent="0.25">
      <c r="A2" s="62" t="s">
        <v>102</v>
      </c>
    </row>
    <row r="4" spans="1:5" x14ac:dyDescent="0.25">
      <c r="B4" s="64" t="s">
        <v>74</v>
      </c>
      <c r="C4" s="64" t="s">
        <v>82</v>
      </c>
      <c r="D4" s="64" t="s">
        <v>79</v>
      </c>
      <c r="E4" s="43"/>
    </row>
    <row r="5" spans="1:5" x14ac:dyDescent="0.25">
      <c r="B5" s="54" t="s">
        <v>0</v>
      </c>
      <c r="C5" s="54" t="s">
        <v>89</v>
      </c>
      <c r="D5" s="54"/>
    </row>
    <row r="6" spans="1:5" x14ac:dyDescent="0.25">
      <c r="B6" s="54" t="s">
        <v>65</v>
      </c>
      <c r="C6" s="54" t="s">
        <v>89</v>
      </c>
      <c r="D6" s="54"/>
    </row>
    <row r="7" spans="1:5" x14ac:dyDescent="0.25">
      <c r="B7" s="54" t="s">
        <v>66</v>
      </c>
      <c r="C7" s="54" t="s">
        <v>89</v>
      </c>
      <c r="D7" s="54"/>
    </row>
    <row r="8" spans="1:5" x14ac:dyDescent="0.25">
      <c r="B8" s="54" t="s">
        <v>10</v>
      </c>
      <c r="C8" s="54" t="s">
        <v>89</v>
      </c>
      <c r="D8" s="54"/>
    </row>
    <row r="9" spans="1:5" x14ac:dyDescent="0.25">
      <c r="B9" s="54" t="s">
        <v>4</v>
      </c>
      <c r="C9" s="54">
        <v>70.3</v>
      </c>
      <c r="D9" s="54">
        <v>1</v>
      </c>
    </row>
    <row r="10" spans="1:5" x14ac:dyDescent="0.25">
      <c r="B10" s="54" t="s">
        <v>68</v>
      </c>
      <c r="C10" s="54">
        <v>67.3</v>
      </c>
      <c r="D10" s="66">
        <f>D9+1</f>
        <v>2</v>
      </c>
    </row>
    <row r="11" spans="1:5" x14ac:dyDescent="0.25">
      <c r="B11" s="54" t="s">
        <v>18</v>
      </c>
      <c r="C11" s="54">
        <v>67.2</v>
      </c>
      <c r="D11" s="66">
        <f t="shared" ref="D11:D16" si="0">D10+1</f>
        <v>3</v>
      </c>
    </row>
    <row r="12" spans="1:5" x14ac:dyDescent="0.25">
      <c r="B12" s="54" t="s">
        <v>6</v>
      </c>
      <c r="C12" s="54">
        <v>63.9</v>
      </c>
      <c r="D12" s="66">
        <f t="shared" si="0"/>
        <v>4</v>
      </c>
    </row>
    <row r="13" spans="1:5" x14ac:dyDescent="0.25">
      <c r="B13" s="54" t="s">
        <v>67</v>
      </c>
      <c r="C13" s="54">
        <v>62.8</v>
      </c>
      <c r="D13" s="66">
        <f t="shared" si="0"/>
        <v>5</v>
      </c>
    </row>
    <row r="14" spans="1:5" x14ac:dyDescent="0.25">
      <c r="B14" s="54" t="s">
        <v>13</v>
      </c>
      <c r="C14" s="54">
        <v>60.2</v>
      </c>
      <c r="D14" s="66">
        <f t="shared" si="0"/>
        <v>6</v>
      </c>
    </row>
    <row r="15" spans="1:5" x14ac:dyDescent="0.25">
      <c r="B15" s="54" t="s">
        <v>14</v>
      </c>
      <c r="C15" s="54">
        <v>49.7</v>
      </c>
      <c r="D15" s="66">
        <f t="shared" si="0"/>
        <v>7</v>
      </c>
    </row>
    <row r="16" spans="1:5" x14ac:dyDescent="0.25">
      <c r="B16" s="54" t="s">
        <v>31</v>
      </c>
      <c r="C16" s="54">
        <v>31.4</v>
      </c>
      <c r="D16" s="66">
        <f t="shared" si="0"/>
        <v>8</v>
      </c>
    </row>
  </sheetData>
  <sortState ref="K20:L31">
    <sortCondition ref="K2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A2"/>
    </sheetView>
  </sheetViews>
  <sheetFormatPr defaultRowHeight="15" x14ac:dyDescent="0.25"/>
  <cols>
    <col min="2" max="2" width="14.28515625" customWidth="1"/>
    <col min="4" max="4" width="11.28515625" customWidth="1"/>
  </cols>
  <sheetData>
    <row r="1" spans="1:4" x14ac:dyDescent="0.25">
      <c r="A1" s="67" t="s">
        <v>91</v>
      </c>
    </row>
    <row r="2" spans="1:4" x14ac:dyDescent="0.25">
      <c r="A2" s="62" t="s">
        <v>101</v>
      </c>
    </row>
    <row r="4" spans="1:4" x14ac:dyDescent="0.25">
      <c r="B4" s="64" t="s">
        <v>74</v>
      </c>
      <c r="C4" s="64" t="s">
        <v>95</v>
      </c>
      <c r="D4" s="64" t="s">
        <v>79</v>
      </c>
    </row>
    <row r="5" spans="1:4" x14ac:dyDescent="0.25">
      <c r="B5" s="54" t="s">
        <v>65</v>
      </c>
      <c r="C5" s="54">
        <v>48.7</v>
      </c>
      <c r="D5" s="54">
        <v>1</v>
      </c>
    </row>
    <row r="6" spans="1:4" x14ac:dyDescent="0.25">
      <c r="B6" s="54" t="s">
        <v>0</v>
      </c>
      <c r="C6" s="54">
        <v>35.5</v>
      </c>
      <c r="D6" s="66">
        <f>D5+1</f>
        <v>2</v>
      </c>
    </row>
    <row r="7" spans="1:4" x14ac:dyDescent="0.25">
      <c r="B7" s="54" t="s">
        <v>6</v>
      </c>
      <c r="C7" s="54">
        <v>34.9</v>
      </c>
      <c r="D7" s="66">
        <f t="shared" ref="D7:D16" si="0">D6+1</f>
        <v>3</v>
      </c>
    </row>
    <row r="8" spans="1:4" x14ac:dyDescent="0.25">
      <c r="B8" s="54" t="s">
        <v>31</v>
      </c>
      <c r="C8" s="54">
        <v>31.3</v>
      </c>
      <c r="D8" s="66">
        <f t="shared" si="0"/>
        <v>4</v>
      </c>
    </row>
    <row r="9" spans="1:4" x14ac:dyDescent="0.25">
      <c r="B9" s="54" t="s">
        <v>10</v>
      </c>
      <c r="C9" s="54">
        <v>29.8</v>
      </c>
      <c r="D9" s="66">
        <f t="shared" si="0"/>
        <v>5</v>
      </c>
    </row>
    <row r="10" spans="1:4" x14ac:dyDescent="0.25">
      <c r="B10" s="54" t="s">
        <v>66</v>
      </c>
      <c r="C10" s="54">
        <v>28.9</v>
      </c>
      <c r="D10" s="66">
        <f t="shared" si="0"/>
        <v>6</v>
      </c>
    </row>
    <row r="11" spans="1:4" x14ac:dyDescent="0.25">
      <c r="B11" s="54" t="s">
        <v>13</v>
      </c>
      <c r="C11" s="54">
        <v>28.3</v>
      </c>
      <c r="D11" s="66">
        <f t="shared" si="0"/>
        <v>7</v>
      </c>
    </row>
    <row r="12" spans="1:4" x14ac:dyDescent="0.25">
      <c r="B12" s="54" t="s">
        <v>14</v>
      </c>
      <c r="C12" s="54">
        <v>25.4</v>
      </c>
      <c r="D12" s="66">
        <f t="shared" si="0"/>
        <v>8</v>
      </c>
    </row>
    <row r="13" spans="1:4" x14ac:dyDescent="0.25">
      <c r="B13" s="54" t="s">
        <v>4</v>
      </c>
      <c r="C13" s="54">
        <v>21.8</v>
      </c>
      <c r="D13" s="66">
        <f t="shared" si="0"/>
        <v>9</v>
      </c>
    </row>
    <row r="14" spans="1:4" x14ac:dyDescent="0.25">
      <c r="B14" s="54" t="s">
        <v>18</v>
      </c>
      <c r="C14" s="54">
        <v>21.4</v>
      </c>
      <c r="D14" s="66">
        <f t="shared" si="0"/>
        <v>10</v>
      </c>
    </row>
    <row r="15" spans="1:4" x14ac:dyDescent="0.25">
      <c r="B15" s="54" t="s">
        <v>67</v>
      </c>
      <c r="C15" s="54">
        <v>15.9</v>
      </c>
      <c r="D15" s="66">
        <f t="shared" si="0"/>
        <v>11</v>
      </c>
    </row>
    <row r="16" spans="1:4" x14ac:dyDescent="0.25">
      <c r="B16" s="54" t="s">
        <v>68</v>
      </c>
      <c r="C16" s="54">
        <v>11</v>
      </c>
      <c r="D16" s="66">
        <f t="shared" si="0"/>
        <v>12</v>
      </c>
    </row>
  </sheetData>
  <sortState ref="R27:S38">
    <sortCondition ref="R2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6" sqref="F6"/>
    </sheetView>
  </sheetViews>
  <sheetFormatPr defaultRowHeight="15" x14ac:dyDescent="0.25"/>
  <cols>
    <col min="2" max="2" width="14.7109375" customWidth="1"/>
    <col min="4" max="4" width="11.7109375" customWidth="1"/>
  </cols>
  <sheetData>
    <row r="1" spans="1:4" x14ac:dyDescent="0.25">
      <c r="A1" s="67" t="s">
        <v>91</v>
      </c>
    </row>
    <row r="2" spans="1:4" x14ac:dyDescent="0.25">
      <c r="A2" s="62" t="s">
        <v>107</v>
      </c>
    </row>
    <row r="3" spans="1:4" x14ac:dyDescent="0.25">
      <c r="A3" s="43"/>
    </row>
    <row r="4" spans="1:4" x14ac:dyDescent="0.25">
      <c r="B4" s="64" t="s">
        <v>74</v>
      </c>
      <c r="C4" s="64" t="s">
        <v>78</v>
      </c>
      <c r="D4" s="64" t="s">
        <v>79</v>
      </c>
    </row>
    <row r="5" spans="1:4" x14ac:dyDescent="0.25">
      <c r="B5" s="54" t="s">
        <v>65</v>
      </c>
      <c r="C5" s="54">
        <v>157</v>
      </c>
      <c r="D5" s="54">
        <v>1</v>
      </c>
    </row>
    <row r="6" spans="1:4" x14ac:dyDescent="0.25">
      <c r="B6" s="54" t="s">
        <v>6</v>
      </c>
      <c r="C6" s="54">
        <v>120</v>
      </c>
      <c r="D6" s="66">
        <f>D5+1</f>
        <v>2</v>
      </c>
    </row>
    <row r="7" spans="1:4" x14ac:dyDescent="0.25">
      <c r="B7" s="54" t="s">
        <v>31</v>
      </c>
      <c r="C7" s="54">
        <v>94</v>
      </c>
      <c r="D7" s="66">
        <f t="shared" ref="D7:D16" si="0">D6+1</f>
        <v>3</v>
      </c>
    </row>
    <row r="8" spans="1:4" x14ac:dyDescent="0.25">
      <c r="B8" s="54" t="s">
        <v>0</v>
      </c>
      <c r="C8" s="54">
        <v>91</v>
      </c>
      <c r="D8" s="66">
        <f t="shared" si="0"/>
        <v>4</v>
      </c>
    </row>
    <row r="9" spans="1:4" x14ac:dyDescent="0.25">
      <c r="B9" s="54" t="s">
        <v>10</v>
      </c>
      <c r="C9" s="54">
        <v>70</v>
      </c>
      <c r="D9" s="66">
        <f t="shared" si="0"/>
        <v>5</v>
      </c>
    </row>
    <row r="10" spans="1:4" x14ac:dyDescent="0.25">
      <c r="B10" s="54" t="s">
        <v>66</v>
      </c>
      <c r="C10" s="54">
        <v>69</v>
      </c>
      <c r="D10" s="66">
        <f t="shared" si="0"/>
        <v>6</v>
      </c>
    </row>
    <row r="11" spans="1:4" x14ac:dyDescent="0.25">
      <c r="B11" s="54" t="s">
        <v>14</v>
      </c>
      <c r="C11" s="54">
        <v>69</v>
      </c>
      <c r="D11" s="66">
        <f t="shared" si="0"/>
        <v>7</v>
      </c>
    </row>
    <row r="12" spans="1:4" x14ac:dyDescent="0.25">
      <c r="B12" s="54" t="s">
        <v>4</v>
      </c>
      <c r="C12" s="54">
        <v>64</v>
      </c>
      <c r="D12" s="66">
        <f t="shared" si="0"/>
        <v>8</v>
      </c>
    </row>
    <row r="13" spans="1:4" x14ac:dyDescent="0.25">
      <c r="B13" s="54" t="s">
        <v>18</v>
      </c>
      <c r="C13" s="54">
        <v>64</v>
      </c>
      <c r="D13" s="66">
        <f t="shared" si="0"/>
        <v>9</v>
      </c>
    </row>
    <row r="14" spans="1:4" x14ac:dyDescent="0.25">
      <c r="B14" s="54" t="s">
        <v>13</v>
      </c>
      <c r="C14" s="54">
        <v>62</v>
      </c>
      <c r="D14" s="66">
        <f t="shared" si="0"/>
        <v>10</v>
      </c>
    </row>
    <row r="15" spans="1:4" x14ac:dyDescent="0.25">
      <c r="B15" s="54" t="s">
        <v>67</v>
      </c>
      <c r="C15" s="54">
        <v>45</v>
      </c>
      <c r="D15" s="66">
        <f t="shared" si="0"/>
        <v>11</v>
      </c>
    </row>
    <row r="16" spans="1:4" x14ac:dyDescent="0.25">
      <c r="B16" s="54" t="s">
        <v>68</v>
      </c>
      <c r="C16" s="54">
        <v>41</v>
      </c>
      <c r="D16" s="66">
        <f t="shared" si="0"/>
        <v>12</v>
      </c>
    </row>
  </sheetData>
  <sortState ref="J17:K28">
    <sortCondition ref="J1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P6" sqref="P6"/>
    </sheetView>
  </sheetViews>
  <sheetFormatPr defaultColWidth="10.140625" defaultRowHeight="15" x14ac:dyDescent="0.25"/>
  <cols>
    <col min="1" max="1" width="31.5703125" style="15" customWidth="1"/>
    <col min="2" max="8" width="8" style="15" customWidth="1"/>
    <col min="9" max="9" width="10.140625" style="15"/>
    <col min="10" max="10" width="8" style="15" hidden="1" customWidth="1"/>
    <col min="11" max="14" width="0" style="15" hidden="1" customWidth="1"/>
    <col min="15" max="16384" width="10.140625" style="15"/>
  </cols>
  <sheetData>
    <row r="1" spans="1:14" x14ac:dyDescent="0.25">
      <c r="A1" s="176" t="s">
        <v>51</v>
      </c>
      <c r="B1" s="176"/>
      <c r="C1" s="176"/>
      <c r="D1" s="176"/>
      <c r="E1" s="176"/>
      <c r="F1" s="176"/>
      <c r="G1" s="176"/>
      <c r="H1" s="176"/>
      <c r="I1" s="176"/>
      <c r="K1" s="171" t="s">
        <v>27</v>
      </c>
      <c r="L1" s="172"/>
      <c r="M1" s="172"/>
      <c r="N1" s="173"/>
    </row>
    <row r="2" spans="1:14" x14ac:dyDescent="0.25">
      <c r="A2" s="174"/>
      <c r="B2" s="174"/>
      <c r="C2" s="174"/>
      <c r="D2" s="174"/>
      <c r="E2" s="174"/>
      <c r="F2" s="174"/>
      <c r="G2" s="174"/>
      <c r="H2" s="174"/>
      <c r="I2" s="174"/>
      <c r="K2" s="16" t="s">
        <v>26</v>
      </c>
      <c r="L2" s="17"/>
      <c r="M2" s="17"/>
      <c r="N2" s="18"/>
    </row>
    <row r="3" spans="1:14" ht="84" x14ac:dyDescent="0.25">
      <c r="A3" s="41" t="s">
        <v>53</v>
      </c>
      <c r="B3" s="42" t="s">
        <v>54</v>
      </c>
      <c r="C3" s="42" t="s">
        <v>55</v>
      </c>
      <c r="D3" s="42" t="s">
        <v>56</v>
      </c>
      <c r="E3" s="42" t="s">
        <v>57</v>
      </c>
      <c r="F3" s="42" t="s">
        <v>58</v>
      </c>
      <c r="G3" s="42" t="s">
        <v>59</v>
      </c>
      <c r="H3" s="42" t="s">
        <v>60</v>
      </c>
      <c r="I3" s="42" t="s">
        <v>61</v>
      </c>
      <c r="J3" s="19"/>
      <c r="K3" s="20" t="s">
        <v>19</v>
      </c>
      <c r="L3" s="20" t="s">
        <v>21</v>
      </c>
      <c r="M3" s="20" t="s">
        <v>35</v>
      </c>
      <c r="N3" s="20" t="s">
        <v>42</v>
      </c>
    </row>
    <row r="4" spans="1:14" x14ac:dyDescent="0.25">
      <c r="A4" s="38" t="s">
        <v>0</v>
      </c>
      <c r="B4" s="33">
        <v>2.5861267799999998</v>
      </c>
      <c r="C4" s="33">
        <v>2.8553765000000007</v>
      </c>
      <c r="D4" s="33">
        <v>2.0800926599999996</v>
      </c>
      <c r="E4" s="33">
        <v>2.9205660099999999</v>
      </c>
      <c r="F4" s="33">
        <v>2.6503938899999997</v>
      </c>
      <c r="G4" s="33">
        <v>2.9328337200000001</v>
      </c>
      <c r="H4" s="33">
        <f t="shared" ref="H4:H23" si="0">G4-B4</f>
        <v>0.34670694000000024</v>
      </c>
      <c r="I4" s="34">
        <f t="shared" ref="I4:I28" si="1">(E4+F4+G4)/3</f>
        <v>2.8345978733333332</v>
      </c>
      <c r="J4" s="21"/>
      <c r="K4" s="22">
        <v>52</v>
      </c>
      <c r="L4" s="22">
        <v>91</v>
      </c>
      <c r="M4" s="23" t="s">
        <v>30</v>
      </c>
      <c r="N4" s="24" t="s">
        <v>49</v>
      </c>
    </row>
    <row r="5" spans="1:14" x14ac:dyDescent="0.25">
      <c r="A5" s="38" t="s">
        <v>1</v>
      </c>
      <c r="B5" s="33">
        <v>0.99109963000000023</v>
      </c>
      <c r="C5" s="33">
        <v>1.0501729900000001</v>
      </c>
      <c r="D5" s="33">
        <v>1.0410900999999999</v>
      </c>
      <c r="E5" s="33">
        <v>0.98448371999999984</v>
      </c>
      <c r="F5" s="33">
        <v>0.81032395999999984</v>
      </c>
      <c r="G5" s="33">
        <v>0.78653251000000002</v>
      </c>
      <c r="H5" s="33">
        <f t="shared" si="0"/>
        <v>-0.20456712000000021</v>
      </c>
      <c r="I5" s="34">
        <f t="shared" si="1"/>
        <v>0.86044672999999994</v>
      </c>
      <c r="J5" s="21"/>
      <c r="K5" s="25">
        <v>240</v>
      </c>
      <c r="L5" s="26">
        <v>38</v>
      </c>
      <c r="M5" s="27">
        <v>83</v>
      </c>
      <c r="N5" s="28">
        <v>60.6</v>
      </c>
    </row>
    <row r="6" spans="1:14" x14ac:dyDescent="0.25">
      <c r="A6" s="39" t="s">
        <v>2</v>
      </c>
      <c r="B6" s="35">
        <v>1.28313286</v>
      </c>
      <c r="C6" s="35">
        <v>1.50760228</v>
      </c>
      <c r="D6" s="35">
        <v>1.33144716</v>
      </c>
      <c r="E6" s="35">
        <v>1.0667471000000002</v>
      </c>
      <c r="F6" s="35">
        <v>1.0124696699999998</v>
      </c>
      <c r="G6" s="35">
        <v>0.93863368999999997</v>
      </c>
      <c r="H6" s="33">
        <f t="shared" si="0"/>
        <v>-0.34449917000000008</v>
      </c>
      <c r="I6" s="34">
        <f t="shared" si="1"/>
        <v>1.0059501533333333</v>
      </c>
      <c r="J6" s="21"/>
      <c r="K6" s="25">
        <v>35</v>
      </c>
      <c r="L6" s="25">
        <v>88</v>
      </c>
      <c r="M6" s="27">
        <v>107</v>
      </c>
      <c r="N6" s="28">
        <v>31.2</v>
      </c>
    </row>
    <row r="7" spans="1:14" x14ac:dyDescent="0.25">
      <c r="A7" s="38" t="s">
        <v>62</v>
      </c>
      <c r="B7" s="33">
        <v>2.3629790599999998</v>
      </c>
      <c r="C7" s="33">
        <v>1.0811127900000002</v>
      </c>
      <c r="D7" s="33">
        <v>1.2685145099999999</v>
      </c>
      <c r="E7" s="33">
        <v>1.7022573100000002</v>
      </c>
      <c r="F7" s="33">
        <v>1.3390955100000004</v>
      </c>
      <c r="G7" s="33" t="s">
        <v>63</v>
      </c>
      <c r="H7" s="33" t="e">
        <f t="shared" si="0"/>
        <v>#VALUE!</v>
      </c>
      <c r="I7" s="34" t="e">
        <f t="shared" si="1"/>
        <v>#VALUE!</v>
      </c>
      <c r="J7" s="21"/>
      <c r="K7" s="25">
        <v>24</v>
      </c>
      <c r="L7" s="25">
        <v>98</v>
      </c>
      <c r="M7" s="27">
        <v>123</v>
      </c>
      <c r="N7" s="28">
        <v>49.3</v>
      </c>
    </row>
    <row r="8" spans="1:14" x14ac:dyDescent="0.25">
      <c r="A8" s="39" t="s">
        <v>3</v>
      </c>
      <c r="B8" s="35">
        <v>2.4215197000000002</v>
      </c>
      <c r="C8" s="35">
        <v>3.7167360399999994</v>
      </c>
      <c r="D8" s="35">
        <v>3.7351557300000002</v>
      </c>
      <c r="E8" s="35">
        <v>3.3105951199999994</v>
      </c>
      <c r="F8" s="35">
        <v>2.9536377199999997</v>
      </c>
      <c r="G8" s="35">
        <v>2.8675667499999995</v>
      </c>
      <c r="H8" s="33">
        <f t="shared" si="0"/>
        <v>0.44604704999999933</v>
      </c>
      <c r="I8" s="34">
        <f t="shared" si="1"/>
        <v>3.0439331966666661</v>
      </c>
      <c r="J8" s="21"/>
      <c r="K8" s="25">
        <v>64</v>
      </c>
      <c r="L8" s="25">
        <v>59</v>
      </c>
      <c r="M8" s="27">
        <v>60</v>
      </c>
      <c r="N8" s="28">
        <v>24.4</v>
      </c>
    </row>
    <row r="9" spans="1:14" x14ac:dyDescent="0.25">
      <c r="A9" s="39" t="s">
        <v>13</v>
      </c>
      <c r="B9" s="35">
        <v>3.6749633600000005</v>
      </c>
      <c r="C9" s="35">
        <v>3.8293767399999994</v>
      </c>
      <c r="D9" s="35">
        <v>3.5755204900000002</v>
      </c>
      <c r="E9" s="35">
        <v>3.1406758299999997</v>
      </c>
      <c r="F9" s="35">
        <v>3.2421601299999998</v>
      </c>
      <c r="G9" s="35">
        <v>2.1288850899999998</v>
      </c>
      <c r="H9" s="33">
        <f t="shared" si="0"/>
        <v>-1.5460782700000006</v>
      </c>
      <c r="I9" s="34">
        <f t="shared" si="1"/>
        <v>2.8372403499999996</v>
      </c>
      <c r="J9" s="21"/>
      <c r="K9" s="25">
        <v>74</v>
      </c>
      <c r="L9" s="25">
        <v>62</v>
      </c>
      <c r="M9" s="27">
        <v>68</v>
      </c>
      <c r="N9" s="28">
        <v>60.2</v>
      </c>
    </row>
    <row r="10" spans="1:14" x14ac:dyDescent="0.25">
      <c r="A10" s="38" t="s">
        <v>31</v>
      </c>
      <c r="B10" s="33">
        <v>1.3464986400000001</v>
      </c>
      <c r="C10" s="33">
        <v>2.0117688899999999</v>
      </c>
      <c r="D10" s="33">
        <v>1.9771589700000001</v>
      </c>
      <c r="E10" s="33">
        <v>2.0989461799999996</v>
      </c>
      <c r="F10" s="33">
        <v>2.3782428399999995</v>
      </c>
      <c r="G10" s="33">
        <v>2.7362447800000003</v>
      </c>
      <c r="H10" s="33">
        <f t="shared" si="0"/>
        <v>1.3897461400000002</v>
      </c>
      <c r="I10" s="34">
        <f t="shared" si="1"/>
        <v>2.4044779333333328</v>
      </c>
      <c r="J10" s="21"/>
      <c r="K10" s="25">
        <v>29</v>
      </c>
      <c r="L10" s="25">
        <v>94</v>
      </c>
      <c r="M10" s="27">
        <v>142</v>
      </c>
      <c r="N10" s="28">
        <v>31.4</v>
      </c>
    </row>
    <row r="11" spans="1:14" x14ac:dyDescent="0.25">
      <c r="A11" s="39" t="s">
        <v>14</v>
      </c>
      <c r="B11" s="35">
        <v>1.3726486499999999</v>
      </c>
      <c r="C11" s="35">
        <v>1.4905371399999998</v>
      </c>
      <c r="D11" s="35">
        <v>1.4217360300000002</v>
      </c>
      <c r="E11" s="35">
        <v>1.4202800400000002</v>
      </c>
      <c r="F11" s="35">
        <v>1.4009290100000005</v>
      </c>
      <c r="G11" s="35">
        <v>1.2668712799999997</v>
      </c>
      <c r="H11" s="33">
        <f t="shared" si="0"/>
        <v>-0.1057773700000002</v>
      </c>
      <c r="I11" s="34">
        <f t="shared" si="1"/>
        <v>1.3626934433333335</v>
      </c>
      <c r="J11" s="21"/>
      <c r="K11" s="25">
        <v>90</v>
      </c>
      <c r="L11" s="25">
        <v>69</v>
      </c>
      <c r="M11" s="29">
        <v>40</v>
      </c>
      <c r="N11" s="28">
        <v>49.7</v>
      </c>
    </row>
    <row r="12" spans="1:14" x14ac:dyDescent="0.25">
      <c r="A12" s="39" t="s">
        <v>7</v>
      </c>
      <c r="B12" s="35">
        <v>1.22097108</v>
      </c>
      <c r="C12" s="35">
        <v>1.1610158100000001</v>
      </c>
      <c r="D12" s="35">
        <v>1.1753766400000001</v>
      </c>
      <c r="E12" s="35">
        <v>1.1838727500000001</v>
      </c>
      <c r="F12" s="35">
        <v>1.2868865899999999</v>
      </c>
      <c r="G12" s="35">
        <v>1.4072376199999999</v>
      </c>
      <c r="H12" s="33">
        <f t="shared" si="0"/>
        <v>0.18626653999999987</v>
      </c>
      <c r="I12" s="34">
        <f t="shared" si="1"/>
        <v>1.2926656533333334</v>
      </c>
      <c r="J12" s="21"/>
      <c r="K12" s="25">
        <v>220</v>
      </c>
      <c r="L12" s="25">
        <v>48</v>
      </c>
      <c r="M12" s="29">
        <v>26</v>
      </c>
      <c r="N12" s="28">
        <v>48.9</v>
      </c>
    </row>
    <row r="13" spans="1:14" x14ac:dyDescent="0.25">
      <c r="A13" s="39" t="s">
        <v>15</v>
      </c>
      <c r="B13" s="35">
        <v>1.6416243700000002</v>
      </c>
      <c r="C13" s="35">
        <v>1.4187355499999998</v>
      </c>
      <c r="D13" s="35">
        <v>2.6235334099999998</v>
      </c>
      <c r="E13" s="35">
        <v>3.32293745</v>
      </c>
      <c r="F13" s="35">
        <v>3.3464041800000004</v>
      </c>
      <c r="G13" s="35">
        <v>3.50386606</v>
      </c>
      <c r="H13" s="33">
        <f t="shared" si="0"/>
        <v>1.8622416899999998</v>
      </c>
      <c r="I13" s="34">
        <f t="shared" si="1"/>
        <v>3.3910692299999998</v>
      </c>
      <c r="J13" s="21"/>
      <c r="K13" s="25">
        <v>42</v>
      </c>
      <c r="L13" s="25">
        <v>49</v>
      </c>
      <c r="M13" s="27">
        <v>92</v>
      </c>
      <c r="N13" s="28">
        <v>55.4</v>
      </c>
    </row>
    <row r="14" spans="1:14" x14ac:dyDescent="0.25">
      <c r="A14" s="38" t="s">
        <v>8</v>
      </c>
      <c r="B14" s="33">
        <v>3.33555505</v>
      </c>
      <c r="C14" s="33">
        <v>2.7409258899999998</v>
      </c>
      <c r="D14" s="33">
        <v>3.9271157700000003</v>
      </c>
      <c r="E14" s="33">
        <v>3.3863434099999998</v>
      </c>
      <c r="F14" s="33">
        <v>2.8321885699999996</v>
      </c>
      <c r="G14" s="33">
        <v>3.1592430400000002</v>
      </c>
      <c r="H14" s="33">
        <f t="shared" si="0"/>
        <v>-0.17631200999999974</v>
      </c>
      <c r="I14" s="34">
        <f t="shared" si="1"/>
        <v>3.1259250066666664</v>
      </c>
      <c r="J14" s="21"/>
      <c r="K14" s="25">
        <v>28</v>
      </c>
      <c r="L14" s="25">
        <v>70</v>
      </c>
      <c r="M14" s="27">
        <v>111</v>
      </c>
      <c r="N14" s="28">
        <v>52</v>
      </c>
    </row>
    <row r="15" spans="1:14" x14ac:dyDescent="0.25">
      <c r="A15" s="39" t="s">
        <v>4</v>
      </c>
      <c r="B15" s="35">
        <v>6.1857529299999996</v>
      </c>
      <c r="C15" s="35">
        <v>5.6292624700000014</v>
      </c>
      <c r="D15" s="35">
        <v>5.9191628499999993</v>
      </c>
      <c r="E15" s="35">
        <v>6.7659345599999998</v>
      </c>
      <c r="F15" s="35">
        <v>5.7934507900000005</v>
      </c>
      <c r="G15" s="35">
        <v>5.998620840000001</v>
      </c>
      <c r="H15" s="33">
        <f t="shared" si="0"/>
        <v>-0.18713208999999864</v>
      </c>
      <c r="I15" s="34">
        <f t="shared" si="1"/>
        <v>6.1860020633333335</v>
      </c>
      <c r="J15" s="21"/>
      <c r="K15" s="25">
        <v>29</v>
      </c>
      <c r="L15" s="25">
        <v>64</v>
      </c>
      <c r="M15" s="27">
        <v>137</v>
      </c>
      <c r="N15" s="30">
        <v>70.3</v>
      </c>
    </row>
    <row r="16" spans="1:14" x14ac:dyDescent="0.25">
      <c r="A16" s="38" t="s">
        <v>16</v>
      </c>
      <c r="B16" s="33">
        <v>2.5151599400000002</v>
      </c>
      <c r="C16" s="33">
        <v>3.0181028299999997</v>
      </c>
      <c r="D16" s="33">
        <v>2.66457773</v>
      </c>
      <c r="E16" s="33">
        <v>2.7763827700000001</v>
      </c>
      <c r="F16" s="33">
        <v>3.1190876299999997</v>
      </c>
      <c r="G16" s="33">
        <v>3.9367347700000002</v>
      </c>
      <c r="H16" s="33">
        <f t="shared" si="0"/>
        <v>1.42157483</v>
      </c>
      <c r="I16" s="34">
        <f t="shared" si="1"/>
        <v>3.2774017233333335</v>
      </c>
      <c r="J16" s="21"/>
      <c r="K16" s="25">
        <v>40</v>
      </c>
      <c r="L16" s="25">
        <v>79</v>
      </c>
      <c r="M16" s="27">
        <v>143</v>
      </c>
      <c r="N16" s="28">
        <v>47</v>
      </c>
    </row>
    <row r="17" spans="1:14" x14ac:dyDescent="0.25">
      <c r="A17" s="38" t="s">
        <v>5</v>
      </c>
      <c r="B17" s="33">
        <v>1.3246700200000001</v>
      </c>
      <c r="C17" s="33">
        <v>0.90858069999999991</v>
      </c>
      <c r="D17" s="33">
        <v>1.15161125</v>
      </c>
      <c r="E17" s="33">
        <v>1.0331695300000001</v>
      </c>
      <c r="F17" s="33">
        <v>0.88262725999999991</v>
      </c>
      <c r="G17" s="33">
        <v>0.92253512999999998</v>
      </c>
      <c r="H17" s="33">
        <f t="shared" si="0"/>
        <v>-0.40213489000000013</v>
      </c>
      <c r="I17" s="34">
        <f t="shared" si="1"/>
        <v>0.94611064</v>
      </c>
      <c r="J17" s="21"/>
      <c r="K17" s="25">
        <v>22</v>
      </c>
      <c r="L17" s="25">
        <v>109</v>
      </c>
      <c r="M17" s="27">
        <v>112</v>
      </c>
      <c r="N17" s="28">
        <v>14.6</v>
      </c>
    </row>
    <row r="18" spans="1:14" x14ac:dyDescent="0.25">
      <c r="A18" s="39" t="s">
        <v>9</v>
      </c>
      <c r="B18" s="35">
        <v>2.4862636500000002</v>
      </c>
      <c r="C18" s="35">
        <v>2.3685478099999999</v>
      </c>
      <c r="D18" s="35">
        <v>2.2798393999999997</v>
      </c>
      <c r="E18" s="35">
        <v>2.1798662200000001</v>
      </c>
      <c r="F18" s="35">
        <v>2.2383154200000002</v>
      </c>
      <c r="G18" s="35">
        <v>2.4179560699999998</v>
      </c>
      <c r="H18" s="33">
        <f t="shared" si="0"/>
        <v>-6.8307580000000367E-2</v>
      </c>
      <c r="I18" s="34">
        <f t="shared" si="1"/>
        <v>2.2787125700000002</v>
      </c>
      <c r="J18" s="21"/>
      <c r="K18" s="25">
        <v>61</v>
      </c>
      <c r="L18" s="25">
        <v>47</v>
      </c>
      <c r="M18" s="27">
        <v>80</v>
      </c>
      <c r="N18" s="28">
        <v>47.4</v>
      </c>
    </row>
    <row r="19" spans="1:14" x14ac:dyDescent="0.25">
      <c r="A19" s="38" t="s">
        <v>6</v>
      </c>
      <c r="B19" s="33">
        <v>2.20751732</v>
      </c>
      <c r="C19" s="33">
        <v>2.39694063</v>
      </c>
      <c r="D19" s="33">
        <v>2.6469335000000003</v>
      </c>
      <c r="E19" s="33">
        <v>1.9808784899999998</v>
      </c>
      <c r="F19" s="33">
        <v>1.6946554800000002</v>
      </c>
      <c r="G19" s="33">
        <v>1.8838018600000006</v>
      </c>
      <c r="H19" s="33">
        <f t="shared" si="0"/>
        <v>-0.3237154599999994</v>
      </c>
      <c r="I19" s="34">
        <f t="shared" si="1"/>
        <v>1.8531119433333334</v>
      </c>
      <c r="J19" s="21"/>
      <c r="K19" s="25">
        <v>17</v>
      </c>
      <c r="L19" s="25">
        <v>120</v>
      </c>
      <c r="M19" s="27">
        <v>120</v>
      </c>
      <c r="N19" s="28">
        <v>63.9</v>
      </c>
    </row>
    <row r="20" spans="1:14" x14ac:dyDescent="0.25">
      <c r="A20" s="39" t="s">
        <v>10</v>
      </c>
      <c r="B20" s="35">
        <v>2.3567348700000004</v>
      </c>
      <c r="C20" s="35">
        <v>2.6984689100000003</v>
      </c>
      <c r="D20" s="35">
        <v>2.5573435099999999</v>
      </c>
      <c r="E20" s="35">
        <v>1.87179556</v>
      </c>
      <c r="F20" s="35">
        <v>1.8597937600000001</v>
      </c>
      <c r="G20" s="35">
        <v>1.8023618600000002</v>
      </c>
      <c r="H20" s="33">
        <f t="shared" si="0"/>
        <v>-0.55437301000000017</v>
      </c>
      <c r="I20" s="34">
        <f t="shared" si="1"/>
        <v>1.8446503933333336</v>
      </c>
      <c r="J20" s="21"/>
      <c r="K20" s="25">
        <v>72</v>
      </c>
      <c r="L20" s="25">
        <v>70</v>
      </c>
      <c r="M20" s="27">
        <v>76</v>
      </c>
      <c r="N20" s="28" t="s">
        <v>32</v>
      </c>
    </row>
    <row r="21" spans="1:14" x14ac:dyDescent="0.25">
      <c r="A21" s="38" t="s">
        <v>11</v>
      </c>
      <c r="B21" s="33">
        <v>1.8143343699999996</v>
      </c>
      <c r="C21" s="33">
        <v>3.1183584200000003</v>
      </c>
      <c r="D21" s="33">
        <v>2.6332671799999998</v>
      </c>
      <c r="E21" s="33">
        <v>2.1538993199999998</v>
      </c>
      <c r="F21" s="33">
        <v>2.0878967199999998</v>
      </c>
      <c r="G21" s="33">
        <v>1.8012513199999998</v>
      </c>
      <c r="H21" s="33">
        <f t="shared" si="0"/>
        <v>-1.3083049999999874E-2</v>
      </c>
      <c r="I21" s="34">
        <f t="shared" si="1"/>
        <v>2.0143491199999999</v>
      </c>
      <c r="J21" s="21"/>
      <c r="K21" s="25">
        <v>45</v>
      </c>
      <c r="L21" s="25">
        <v>49</v>
      </c>
      <c r="M21" s="27">
        <v>119</v>
      </c>
      <c r="N21" s="28">
        <v>60.6</v>
      </c>
    </row>
    <row r="22" spans="1:14" x14ac:dyDescent="0.25">
      <c r="A22" s="39" t="s">
        <v>64</v>
      </c>
      <c r="B22" s="35">
        <v>2.1096381600000003</v>
      </c>
      <c r="C22" s="35">
        <v>2.0728973399999999</v>
      </c>
      <c r="D22" s="35">
        <v>2.4866151399999996</v>
      </c>
      <c r="E22" s="35">
        <v>2.7904602299999999</v>
      </c>
      <c r="F22" s="35">
        <v>2.5654080899999996</v>
      </c>
      <c r="G22" s="35">
        <v>2.5899587099999999</v>
      </c>
      <c r="H22" s="33">
        <f t="shared" si="0"/>
        <v>0.48032054999999962</v>
      </c>
      <c r="I22" s="34">
        <f t="shared" si="1"/>
        <v>2.6486090099999995</v>
      </c>
      <c r="J22" s="21"/>
      <c r="K22" s="25">
        <v>47</v>
      </c>
      <c r="L22" s="25">
        <v>55</v>
      </c>
      <c r="M22" s="27">
        <v>115</v>
      </c>
      <c r="N22" s="28">
        <v>58</v>
      </c>
    </row>
    <row r="23" spans="1:14" x14ac:dyDescent="0.25">
      <c r="A23" s="38" t="s">
        <v>18</v>
      </c>
      <c r="B23" s="33">
        <v>2.2616677900000006</v>
      </c>
      <c r="C23" s="33">
        <v>2.27995642</v>
      </c>
      <c r="D23" s="33">
        <v>2.1489319500000001</v>
      </c>
      <c r="E23" s="33">
        <v>2.5363704599999997</v>
      </c>
      <c r="F23" s="33">
        <v>2.7654047199999998</v>
      </c>
      <c r="G23" s="33">
        <v>2.68639005</v>
      </c>
      <c r="H23" s="33">
        <f t="shared" si="0"/>
        <v>0.42472225999999935</v>
      </c>
      <c r="I23" s="34">
        <f t="shared" si="1"/>
        <v>2.6627217433333334</v>
      </c>
      <c r="J23" s="21"/>
      <c r="K23" s="25">
        <v>79</v>
      </c>
      <c r="L23" s="25">
        <v>64</v>
      </c>
      <c r="M23" s="27">
        <v>93</v>
      </c>
      <c r="N23" s="28">
        <v>67.2</v>
      </c>
    </row>
    <row r="24" spans="1:14" x14ac:dyDescent="0.25">
      <c r="A24" s="40"/>
      <c r="B24" s="36"/>
      <c r="C24" s="36"/>
      <c r="D24" s="36"/>
      <c r="E24" s="36"/>
      <c r="F24" s="36"/>
      <c r="G24" s="36"/>
      <c r="H24" s="36"/>
      <c r="I24" s="37"/>
      <c r="J24" s="31"/>
    </row>
    <row r="25" spans="1:14" x14ac:dyDescent="0.25">
      <c r="A25" s="38" t="s">
        <v>65</v>
      </c>
      <c r="B25" s="33">
        <v>2.6639172100000006</v>
      </c>
      <c r="C25" s="33">
        <v>2.0612546600000003</v>
      </c>
      <c r="D25" s="33">
        <v>2.1550942700000002</v>
      </c>
      <c r="E25" s="33">
        <v>2.1373164999999998</v>
      </c>
      <c r="F25" s="33">
        <v>3.0804083899999997</v>
      </c>
      <c r="G25" s="33">
        <v>2.1249122000000003</v>
      </c>
      <c r="H25" s="33">
        <f t="shared" ref="H25:H28" si="2">G25-B25</f>
        <v>-0.53900501000000034</v>
      </c>
      <c r="I25" s="34">
        <f t="shared" si="1"/>
        <v>2.4475456966666669</v>
      </c>
      <c r="J25" s="21"/>
    </row>
    <row r="26" spans="1:14" x14ac:dyDescent="0.25">
      <c r="A26" s="38" t="s">
        <v>66</v>
      </c>
      <c r="B26" s="33">
        <v>3.4823282700000009</v>
      </c>
      <c r="C26" s="33">
        <v>3.4330868700000012</v>
      </c>
      <c r="D26" s="33">
        <v>3.7351210200000011</v>
      </c>
      <c r="E26" s="33">
        <v>3.6722127599999999</v>
      </c>
      <c r="F26" s="33">
        <v>4.1816284499999998</v>
      </c>
      <c r="G26" s="33">
        <v>5.0456125200000006</v>
      </c>
      <c r="H26" s="33">
        <f t="shared" si="2"/>
        <v>1.5632842499999997</v>
      </c>
      <c r="I26" s="34">
        <f t="shared" si="1"/>
        <v>4.2998179100000007</v>
      </c>
      <c r="J26" s="21"/>
    </row>
    <row r="27" spans="1:14" x14ac:dyDescent="0.25">
      <c r="A27" s="39" t="s">
        <v>67</v>
      </c>
      <c r="B27" s="35">
        <v>4.4172295700000008</v>
      </c>
      <c r="C27" s="35">
        <v>4.5944293699999994</v>
      </c>
      <c r="D27" s="35">
        <v>5.315764409999999</v>
      </c>
      <c r="E27" s="35">
        <v>4.8540977499999993</v>
      </c>
      <c r="F27" s="35">
        <v>5.0291364199999995</v>
      </c>
      <c r="G27" s="35">
        <v>5.3571377000000009</v>
      </c>
      <c r="H27" s="33">
        <f t="shared" si="2"/>
        <v>0.93990813000000006</v>
      </c>
      <c r="I27" s="34">
        <f t="shared" si="1"/>
        <v>5.0801239566666663</v>
      </c>
      <c r="J27" s="21"/>
    </row>
    <row r="28" spans="1:14" x14ac:dyDescent="0.25">
      <c r="A28" s="39" t="s">
        <v>68</v>
      </c>
      <c r="B28" s="35">
        <v>3.94739833</v>
      </c>
      <c r="C28" s="35">
        <v>3.99005389</v>
      </c>
      <c r="D28" s="35">
        <v>4.1340834900000001</v>
      </c>
      <c r="E28" s="35">
        <v>4.2762935099999995</v>
      </c>
      <c r="F28" s="35">
        <v>4.2047609100000001</v>
      </c>
      <c r="G28" s="35">
        <v>4.2432687299999996</v>
      </c>
      <c r="H28" s="33">
        <f t="shared" si="2"/>
        <v>0.29587039999999964</v>
      </c>
      <c r="I28" s="34">
        <f t="shared" si="1"/>
        <v>4.2414410499999997</v>
      </c>
      <c r="J28" s="21"/>
    </row>
    <row r="29" spans="1:14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4" x14ac:dyDescent="0.25">
      <c r="A30" s="175" t="s">
        <v>52</v>
      </c>
      <c r="B30" s="175"/>
      <c r="C30" s="175"/>
      <c r="D30" s="175"/>
      <c r="E30" s="175"/>
      <c r="F30" s="175"/>
      <c r="G30" s="175"/>
      <c r="H30" s="175"/>
      <c r="I30" s="175"/>
    </row>
  </sheetData>
  <mergeCells count="4">
    <mergeCell ref="K1:N1"/>
    <mergeCell ref="A2:I2"/>
    <mergeCell ref="A30:I30"/>
    <mergeCell ref="A1:I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A8" sqref="A8:B14"/>
    </sheetView>
  </sheetViews>
  <sheetFormatPr defaultRowHeight="15" x14ac:dyDescent="0.25"/>
  <cols>
    <col min="1" max="1" width="41.5703125" customWidth="1"/>
    <col min="3" max="3" width="8.7109375" customWidth="1"/>
    <col min="4" max="4" width="15.85546875" customWidth="1"/>
    <col min="5" max="5" width="6.85546875" customWidth="1"/>
    <col min="6" max="6" width="5.7109375" customWidth="1"/>
    <col min="7" max="7" width="7.140625" customWidth="1"/>
  </cols>
  <sheetData>
    <row r="1" spans="1:2" ht="18.75" x14ac:dyDescent="0.3">
      <c r="A1" s="60" t="s">
        <v>133</v>
      </c>
    </row>
    <row r="3" spans="1:2" x14ac:dyDescent="0.25">
      <c r="A3" s="43" t="s">
        <v>110</v>
      </c>
    </row>
    <row r="4" spans="1:2" x14ac:dyDescent="0.25">
      <c r="A4" s="123" t="s">
        <v>152</v>
      </c>
    </row>
    <row r="5" spans="1:2" x14ac:dyDescent="0.25">
      <c r="A5" s="125" t="s">
        <v>153</v>
      </c>
    </row>
    <row r="6" spans="1:2" x14ac:dyDescent="0.25">
      <c r="A6" s="125" t="s">
        <v>154</v>
      </c>
    </row>
    <row r="8" spans="1:2" x14ac:dyDescent="0.25">
      <c r="A8" s="102" t="s">
        <v>134</v>
      </c>
      <c r="B8" s="103" t="s">
        <v>135</v>
      </c>
    </row>
    <row r="9" spans="1:2" x14ac:dyDescent="0.25">
      <c r="A9" s="14" t="s">
        <v>136</v>
      </c>
      <c r="B9" s="92">
        <v>3</v>
      </c>
    </row>
    <row r="10" spans="1:2" x14ac:dyDescent="0.25">
      <c r="A10" s="14" t="s">
        <v>137</v>
      </c>
      <c r="B10" s="92">
        <v>2</v>
      </c>
    </row>
    <row r="11" spans="1:2" x14ac:dyDescent="0.25">
      <c r="A11" s="14" t="s">
        <v>138</v>
      </c>
      <c r="B11" s="92">
        <v>1</v>
      </c>
    </row>
    <row r="12" spans="1:2" x14ac:dyDescent="0.25">
      <c r="A12" s="14" t="s">
        <v>119</v>
      </c>
      <c r="B12" s="92">
        <v>2</v>
      </c>
    </row>
    <row r="13" spans="1:2" x14ac:dyDescent="0.25">
      <c r="A13" s="14" t="s">
        <v>139</v>
      </c>
      <c r="B13" s="92">
        <v>1</v>
      </c>
    </row>
    <row r="14" spans="1:2" x14ac:dyDescent="0.25">
      <c r="A14" s="14" t="s">
        <v>122</v>
      </c>
      <c r="B14" s="92">
        <v>1</v>
      </c>
    </row>
    <row r="15" spans="1:2" x14ac:dyDescent="0.25">
      <c r="A15" s="124"/>
      <c r="B15" s="104"/>
    </row>
    <row r="17" spans="1:9" ht="18.75" x14ac:dyDescent="0.3">
      <c r="A17" s="68" t="s">
        <v>90</v>
      </c>
      <c r="C17" s="101"/>
    </row>
    <row r="18" spans="1:9" x14ac:dyDescent="0.25">
      <c r="A18" s="14"/>
      <c r="B18" s="14" t="s">
        <v>117</v>
      </c>
      <c r="C18" s="14" t="s">
        <v>116</v>
      </c>
      <c r="D18" s="14" t="s">
        <v>138</v>
      </c>
      <c r="E18" s="14" t="s">
        <v>119</v>
      </c>
      <c r="F18" s="14" t="s">
        <v>139</v>
      </c>
      <c r="G18" s="14" t="s">
        <v>122</v>
      </c>
      <c r="H18" s="109" t="s">
        <v>140</v>
      </c>
      <c r="I18" s="110" t="s">
        <v>141</v>
      </c>
    </row>
    <row r="19" spans="1:9" x14ac:dyDescent="0.25">
      <c r="A19" s="106" t="s">
        <v>74</v>
      </c>
      <c r="B19" s="92"/>
      <c r="C19" s="52"/>
      <c r="D19" s="14"/>
      <c r="E19" s="92"/>
      <c r="F19" s="92"/>
      <c r="G19" s="14"/>
      <c r="H19" s="109"/>
      <c r="I19" s="111"/>
    </row>
    <row r="20" spans="1:9" x14ac:dyDescent="0.25">
      <c r="A20" s="107" t="s">
        <v>1</v>
      </c>
      <c r="B20" s="92">
        <v>0</v>
      </c>
      <c r="C20" s="54">
        <v>2</v>
      </c>
      <c r="D20" s="92">
        <v>1</v>
      </c>
      <c r="E20" s="92">
        <v>0</v>
      </c>
      <c r="F20" s="92">
        <v>1</v>
      </c>
      <c r="G20" s="92">
        <v>1</v>
      </c>
      <c r="H20" s="109">
        <f>SUM(B20:G20)</f>
        <v>5</v>
      </c>
      <c r="I20" s="117">
        <v>2</v>
      </c>
    </row>
    <row r="21" spans="1:9" x14ac:dyDescent="0.25">
      <c r="A21" s="108" t="s">
        <v>2</v>
      </c>
      <c r="B21" s="92">
        <v>0</v>
      </c>
      <c r="C21" s="92">
        <v>0</v>
      </c>
      <c r="D21" s="92">
        <v>1</v>
      </c>
      <c r="E21" s="92">
        <v>0</v>
      </c>
      <c r="F21" s="92">
        <v>1</v>
      </c>
      <c r="G21" s="92">
        <v>1</v>
      </c>
      <c r="H21" s="109">
        <f t="shared" ref="H21:H31" si="0">SUM(B21:G21)</f>
        <v>3</v>
      </c>
      <c r="I21" s="110">
        <v>4</v>
      </c>
    </row>
    <row r="22" spans="1:9" x14ac:dyDescent="0.25">
      <c r="A22" s="108" t="s">
        <v>12</v>
      </c>
      <c r="B22" s="92">
        <v>0</v>
      </c>
      <c r="C22" s="92">
        <v>0</v>
      </c>
      <c r="D22" s="92">
        <v>0</v>
      </c>
      <c r="E22" s="92">
        <v>2</v>
      </c>
      <c r="F22" s="92">
        <v>1</v>
      </c>
      <c r="G22" s="92">
        <v>1</v>
      </c>
      <c r="H22" s="109">
        <f t="shared" si="0"/>
        <v>4</v>
      </c>
      <c r="I22" s="110">
        <v>3</v>
      </c>
    </row>
    <row r="23" spans="1:9" x14ac:dyDescent="0.25">
      <c r="A23" s="108" t="s">
        <v>3</v>
      </c>
      <c r="B23" s="92">
        <v>0</v>
      </c>
      <c r="C23" s="92">
        <v>0</v>
      </c>
      <c r="D23" s="92">
        <v>1</v>
      </c>
      <c r="E23" s="92">
        <v>0</v>
      </c>
      <c r="F23" s="92">
        <v>1</v>
      </c>
      <c r="G23" s="92">
        <v>1</v>
      </c>
      <c r="H23" s="109">
        <f t="shared" si="0"/>
        <v>3</v>
      </c>
      <c r="I23" s="110">
        <v>4</v>
      </c>
    </row>
    <row r="24" spans="1:9" x14ac:dyDescent="0.25">
      <c r="A24" s="108" t="s">
        <v>7</v>
      </c>
      <c r="B24" s="92">
        <v>0</v>
      </c>
      <c r="C24" s="92">
        <v>0</v>
      </c>
      <c r="D24" s="92">
        <v>1</v>
      </c>
      <c r="E24" s="92">
        <v>2</v>
      </c>
      <c r="F24" s="92">
        <v>1</v>
      </c>
      <c r="G24" s="92">
        <v>1</v>
      </c>
      <c r="H24" s="109">
        <f t="shared" si="0"/>
        <v>5</v>
      </c>
      <c r="I24" s="117">
        <v>2</v>
      </c>
    </row>
    <row r="25" spans="1:9" x14ac:dyDescent="0.25">
      <c r="A25" s="108" t="s">
        <v>15</v>
      </c>
      <c r="B25" s="92">
        <v>0</v>
      </c>
      <c r="C25" s="92">
        <v>0</v>
      </c>
      <c r="D25" s="92">
        <v>0</v>
      </c>
      <c r="E25" s="92">
        <v>2</v>
      </c>
      <c r="F25" s="92">
        <v>1</v>
      </c>
      <c r="G25" s="92">
        <v>1</v>
      </c>
      <c r="H25" s="109">
        <f t="shared" si="0"/>
        <v>4</v>
      </c>
      <c r="I25" s="110">
        <v>3</v>
      </c>
    </row>
    <row r="26" spans="1:9" x14ac:dyDescent="0.25">
      <c r="A26" s="108" t="s">
        <v>8</v>
      </c>
      <c r="B26" s="92">
        <v>0</v>
      </c>
      <c r="C26" s="92">
        <v>0</v>
      </c>
      <c r="D26" s="92">
        <v>1</v>
      </c>
      <c r="E26" s="92">
        <v>0</v>
      </c>
      <c r="F26" s="92">
        <v>1</v>
      </c>
      <c r="G26" s="92">
        <v>1</v>
      </c>
      <c r="H26" s="109">
        <f t="shared" si="0"/>
        <v>3</v>
      </c>
      <c r="I26" s="110">
        <v>4</v>
      </c>
    </row>
    <row r="27" spans="1:9" x14ac:dyDescent="0.25">
      <c r="A27" s="108" t="s">
        <v>16</v>
      </c>
      <c r="B27" s="92">
        <v>0</v>
      </c>
      <c r="C27" s="92">
        <v>0</v>
      </c>
      <c r="D27" s="92">
        <v>1</v>
      </c>
      <c r="E27" s="92">
        <v>0</v>
      </c>
      <c r="F27" s="92">
        <v>1</v>
      </c>
      <c r="G27" s="92">
        <v>1</v>
      </c>
      <c r="H27" s="109">
        <f t="shared" si="0"/>
        <v>3</v>
      </c>
      <c r="I27" s="110">
        <v>4</v>
      </c>
    </row>
    <row r="28" spans="1:9" x14ac:dyDescent="0.25">
      <c r="A28" s="108" t="s">
        <v>5</v>
      </c>
      <c r="B28" s="92">
        <v>3</v>
      </c>
      <c r="C28" s="92">
        <v>0</v>
      </c>
      <c r="D28" s="92">
        <v>1</v>
      </c>
      <c r="E28" s="92">
        <v>0</v>
      </c>
      <c r="F28" s="92">
        <v>1</v>
      </c>
      <c r="G28" s="92">
        <v>1</v>
      </c>
      <c r="H28" s="109">
        <f t="shared" si="0"/>
        <v>6</v>
      </c>
      <c r="I28" s="117">
        <v>1</v>
      </c>
    </row>
    <row r="29" spans="1:9" x14ac:dyDescent="0.25">
      <c r="A29" s="108" t="s">
        <v>9</v>
      </c>
      <c r="B29" s="92">
        <v>0</v>
      </c>
      <c r="C29" s="92">
        <v>0</v>
      </c>
      <c r="D29" s="92">
        <v>1</v>
      </c>
      <c r="E29" s="92">
        <v>2</v>
      </c>
      <c r="F29" s="92">
        <v>1</v>
      </c>
      <c r="G29" s="92">
        <v>1</v>
      </c>
      <c r="H29" s="109">
        <f t="shared" si="0"/>
        <v>5</v>
      </c>
      <c r="I29" s="117">
        <v>2</v>
      </c>
    </row>
    <row r="30" spans="1:9" x14ac:dyDescent="0.25">
      <c r="A30" s="108" t="s">
        <v>17</v>
      </c>
      <c r="B30" s="92">
        <v>0</v>
      </c>
      <c r="C30" s="92">
        <v>0</v>
      </c>
      <c r="D30" s="92">
        <v>1</v>
      </c>
      <c r="E30" s="92">
        <v>0</v>
      </c>
      <c r="F30" s="92">
        <v>1</v>
      </c>
      <c r="G30" s="92">
        <v>1</v>
      </c>
      <c r="H30" s="109">
        <f t="shared" si="0"/>
        <v>3</v>
      </c>
      <c r="I30" s="110">
        <v>4</v>
      </c>
    </row>
    <row r="31" spans="1:9" x14ac:dyDescent="0.25">
      <c r="A31" s="108" t="s">
        <v>11</v>
      </c>
      <c r="B31" s="92">
        <v>0</v>
      </c>
      <c r="C31" s="92">
        <v>0</v>
      </c>
      <c r="D31" s="92">
        <v>1</v>
      </c>
      <c r="E31" s="92">
        <v>0</v>
      </c>
      <c r="F31" s="92">
        <v>1</v>
      </c>
      <c r="G31" s="92">
        <v>1</v>
      </c>
      <c r="H31" s="109">
        <f t="shared" si="0"/>
        <v>3</v>
      </c>
      <c r="I31" s="110">
        <v>4</v>
      </c>
    </row>
    <row r="32" spans="1:9" x14ac:dyDescent="0.25">
      <c r="B32" s="100"/>
      <c r="C32" s="104"/>
      <c r="E32" s="100"/>
      <c r="H32" s="113"/>
      <c r="I32" s="114"/>
    </row>
    <row r="33" spans="1:9" x14ac:dyDescent="0.25">
      <c r="B33" s="100"/>
      <c r="C33" s="104"/>
      <c r="E33" s="100"/>
      <c r="H33" s="113"/>
      <c r="I33" s="114"/>
    </row>
    <row r="34" spans="1:9" ht="18.75" x14ac:dyDescent="0.3">
      <c r="A34" s="68" t="s">
        <v>91</v>
      </c>
      <c r="B34" s="100"/>
      <c r="C34" s="105"/>
      <c r="E34" s="100"/>
      <c r="H34" s="113"/>
      <c r="I34" s="114"/>
    </row>
    <row r="35" spans="1:9" x14ac:dyDescent="0.25">
      <c r="B35" s="100"/>
      <c r="C35" s="104"/>
      <c r="E35" s="100"/>
      <c r="H35" s="113"/>
      <c r="I35" s="114"/>
    </row>
    <row r="36" spans="1:9" x14ac:dyDescent="0.25">
      <c r="A36" s="52" t="s">
        <v>74</v>
      </c>
      <c r="B36" s="14" t="s">
        <v>117</v>
      </c>
      <c r="C36" s="14" t="s">
        <v>116</v>
      </c>
      <c r="D36" s="14" t="s">
        <v>138</v>
      </c>
      <c r="E36" s="14" t="s">
        <v>119</v>
      </c>
      <c r="F36" s="14" t="s">
        <v>139</v>
      </c>
      <c r="G36" s="14" t="s">
        <v>122</v>
      </c>
      <c r="H36" s="109" t="s">
        <v>140</v>
      </c>
      <c r="I36" s="110" t="s">
        <v>141</v>
      </c>
    </row>
    <row r="37" spans="1:9" x14ac:dyDescent="0.25">
      <c r="A37" s="14" t="s">
        <v>0</v>
      </c>
      <c r="B37" s="92">
        <v>0</v>
      </c>
      <c r="C37" s="92">
        <v>2</v>
      </c>
      <c r="D37" s="92">
        <v>1</v>
      </c>
      <c r="E37" s="92">
        <v>2</v>
      </c>
      <c r="F37" s="92">
        <v>1</v>
      </c>
      <c r="G37" s="92">
        <v>1</v>
      </c>
      <c r="H37" s="112">
        <f>SUM(B37:G37)</f>
        <v>7</v>
      </c>
      <c r="I37" s="117">
        <v>2</v>
      </c>
    </row>
    <row r="38" spans="1:9" x14ac:dyDescent="0.25">
      <c r="A38" s="14" t="s">
        <v>65</v>
      </c>
      <c r="B38" s="92">
        <v>0</v>
      </c>
      <c r="C38" s="92">
        <v>0</v>
      </c>
      <c r="D38" s="92">
        <v>0</v>
      </c>
      <c r="E38" s="92">
        <v>2</v>
      </c>
      <c r="F38" s="92">
        <v>1</v>
      </c>
      <c r="G38" s="92">
        <v>0</v>
      </c>
      <c r="H38" s="112">
        <f t="shared" ref="H38:H48" si="1">SUM(B38:G38)</f>
        <v>3</v>
      </c>
      <c r="I38" s="110">
        <v>5</v>
      </c>
    </row>
    <row r="39" spans="1:9" x14ac:dyDescent="0.25">
      <c r="A39" s="14" t="s">
        <v>66</v>
      </c>
      <c r="B39" s="92">
        <v>3</v>
      </c>
      <c r="C39" s="92">
        <v>0</v>
      </c>
      <c r="D39" s="92">
        <v>0</v>
      </c>
      <c r="E39" s="92">
        <v>0</v>
      </c>
      <c r="F39" s="92">
        <v>1</v>
      </c>
      <c r="G39" s="92">
        <v>0</v>
      </c>
      <c r="H39" s="112">
        <f t="shared" si="1"/>
        <v>4</v>
      </c>
      <c r="I39" s="110">
        <v>4</v>
      </c>
    </row>
    <row r="40" spans="1:9" x14ac:dyDescent="0.25">
      <c r="A40" s="14" t="s">
        <v>13</v>
      </c>
      <c r="B40" s="92">
        <v>0</v>
      </c>
      <c r="C40" s="92">
        <v>0</v>
      </c>
      <c r="D40" s="92">
        <v>0</v>
      </c>
      <c r="E40" s="92">
        <v>0</v>
      </c>
      <c r="F40" s="92">
        <v>1</v>
      </c>
      <c r="G40" s="92">
        <v>1</v>
      </c>
      <c r="H40" s="112">
        <f t="shared" si="1"/>
        <v>2</v>
      </c>
      <c r="I40" s="110">
        <v>6</v>
      </c>
    </row>
    <row r="41" spans="1:9" x14ac:dyDescent="0.25">
      <c r="A41" s="14" t="s">
        <v>31</v>
      </c>
      <c r="B41" s="92">
        <v>0</v>
      </c>
      <c r="C41" s="92">
        <v>0</v>
      </c>
      <c r="D41" s="92">
        <v>0</v>
      </c>
      <c r="E41" s="92">
        <v>0</v>
      </c>
      <c r="F41" s="92">
        <v>1</v>
      </c>
      <c r="G41" s="92">
        <v>1</v>
      </c>
      <c r="H41" s="112">
        <f t="shared" si="1"/>
        <v>2</v>
      </c>
      <c r="I41" s="110">
        <v>6</v>
      </c>
    </row>
    <row r="42" spans="1:9" x14ac:dyDescent="0.25">
      <c r="A42" s="14" t="s">
        <v>14</v>
      </c>
      <c r="B42" s="92">
        <v>0</v>
      </c>
      <c r="C42" s="92">
        <v>0</v>
      </c>
      <c r="D42" s="92">
        <v>0</v>
      </c>
      <c r="E42" s="92">
        <v>0</v>
      </c>
      <c r="F42" s="92">
        <v>1</v>
      </c>
      <c r="G42" s="92">
        <v>1</v>
      </c>
      <c r="H42" s="112">
        <f t="shared" si="1"/>
        <v>2</v>
      </c>
      <c r="I42" s="110">
        <v>6</v>
      </c>
    </row>
    <row r="43" spans="1:9" x14ac:dyDescent="0.25">
      <c r="A43" s="14" t="s">
        <v>4</v>
      </c>
      <c r="B43" s="92">
        <v>3</v>
      </c>
      <c r="C43" s="92">
        <v>0</v>
      </c>
      <c r="D43" s="92">
        <v>0</v>
      </c>
      <c r="E43" s="92">
        <v>2</v>
      </c>
      <c r="F43" s="92">
        <v>1</v>
      </c>
      <c r="G43" s="92">
        <v>1</v>
      </c>
      <c r="H43" s="112">
        <f t="shared" si="1"/>
        <v>7</v>
      </c>
      <c r="I43" s="117">
        <v>2</v>
      </c>
    </row>
    <row r="44" spans="1:9" x14ac:dyDescent="0.25">
      <c r="A44" s="14" t="s">
        <v>67</v>
      </c>
      <c r="B44" s="92">
        <v>3</v>
      </c>
      <c r="C44" s="92">
        <v>0</v>
      </c>
      <c r="D44" s="92">
        <v>1</v>
      </c>
      <c r="E44" s="92">
        <v>0</v>
      </c>
      <c r="F44" s="92">
        <v>1</v>
      </c>
      <c r="G44" s="92">
        <v>0</v>
      </c>
      <c r="H44" s="112">
        <f t="shared" si="1"/>
        <v>5</v>
      </c>
      <c r="I44" s="117">
        <v>3</v>
      </c>
    </row>
    <row r="45" spans="1:9" x14ac:dyDescent="0.25">
      <c r="A45" s="14" t="s">
        <v>6</v>
      </c>
      <c r="B45" s="92">
        <v>0</v>
      </c>
      <c r="C45" s="92">
        <v>0</v>
      </c>
      <c r="D45" s="92">
        <v>0</v>
      </c>
      <c r="E45" s="92">
        <v>0</v>
      </c>
      <c r="F45" s="92">
        <v>1</v>
      </c>
      <c r="G45" s="92">
        <v>1</v>
      </c>
      <c r="H45" s="112">
        <f t="shared" si="1"/>
        <v>2</v>
      </c>
      <c r="I45" s="110">
        <v>6</v>
      </c>
    </row>
    <row r="46" spans="1:9" x14ac:dyDescent="0.25">
      <c r="A46" s="14" t="s">
        <v>68</v>
      </c>
      <c r="B46" s="92">
        <v>3</v>
      </c>
      <c r="C46" s="92">
        <v>0</v>
      </c>
      <c r="D46" s="92">
        <v>1</v>
      </c>
      <c r="E46" s="92">
        <v>2</v>
      </c>
      <c r="F46" s="92">
        <v>1</v>
      </c>
      <c r="G46" s="92">
        <v>1</v>
      </c>
      <c r="H46" s="112">
        <f t="shared" si="1"/>
        <v>8</v>
      </c>
      <c r="I46" s="117">
        <v>1</v>
      </c>
    </row>
    <row r="47" spans="1:9" x14ac:dyDescent="0.25">
      <c r="A47" s="14" t="s">
        <v>10</v>
      </c>
      <c r="B47" s="92">
        <v>0</v>
      </c>
      <c r="C47" s="92">
        <v>0</v>
      </c>
      <c r="D47" s="92">
        <v>0</v>
      </c>
      <c r="E47" s="92">
        <v>0</v>
      </c>
      <c r="F47" s="92">
        <v>1</v>
      </c>
      <c r="G47" s="92">
        <v>1</v>
      </c>
      <c r="H47" s="112">
        <f t="shared" si="1"/>
        <v>2</v>
      </c>
      <c r="I47" s="110">
        <v>7</v>
      </c>
    </row>
    <row r="48" spans="1:9" x14ac:dyDescent="0.25">
      <c r="A48" s="14" t="s">
        <v>18</v>
      </c>
      <c r="B48" s="92">
        <v>0</v>
      </c>
      <c r="C48" s="92">
        <v>2</v>
      </c>
      <c r="D48" s="92">
        <v>0</v>
      </c>
      <c r="E48" s="92">
        <v>0</v>
      </c>
      <c r="F48" s="92">
        <v>1</v>
      </c>
      <c r="G48" s="92">
        <v>1</v>
      </c>
      <c r="H48" s="112">
        <f t="shared" si="1"/>
        <v>4</v>
      </c>
      <c r="I48" s="110">
        <v>4</v>
      </c>
    </row>
  </sheetData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A4" sqref="A4:E8"/>
    </sheetView>
  </sheetViews>
  <sheetFormatPr defaultRowHeight="15" x14ac:dyDescent="0.25"/>
  <cols>
    <col min="1" max="1" width="13.140625" customWidth="1"/>
    <col min="2" max="2" width="20.140625" customWidth="1"/>
    <col min="5" max="6" width="16.7109375" customWidth="1"/>
    <col min="7" max="7" width="30.28515625" customWidth="1"/>
    <col min="8" max="8" width="18" customWidth="1"/>
    <col min="9" max="9" width="9.140625" customWidth="1"/>
  </cols>
  <sheetData>
    <row r="1" spans="1:8" ht="18.75" x14ac:dyDescent="0.3">
      <c r="A1" s="60" t="s">
        <v>100</v>
      </c>
    </row>
    <row r="2" spans="1:8" ht="18.75" x14ac:dyDescent="0.3">
      <c r="A2" s="60"/>
    </row>
    <row r="3" spans="1:8" x14ac:dyDescent="0.25">
      <c r="A3" s="43" t="s">
        <v>110</v>
      </c>
    </row>
    <row r="4" spans="1:8" x14ac:dyDescent="0.25">
      <c r="A4" s="89" t="s">
        <v>111</v>
      </c>
    </row>
    <row r="5" spans="1:8" x14ac:dyDescent="0.25">
      <c r="A5" s="89" t="s">
        <v>112</v>
      </c>
    </row>
    <row r="6" spans="1:8" x14ac:dyDescent="0.25">
      <c r="A6" s="89" t="s">
        <v>113</v>
      </c>
    </row>
    <row r="7" spans="1:8" ht="17.25" x14ac:dyDescent="0.25">
      <c r="A7" s="89" t="s">
        <v>114</v>
      </c>
    </row>
    <row r="8" spans="1:8" x14ac:dyDescent="0.25">
      <c r="A8" s="89" t="s">
        <v>155</v>
      </c>
    </row>
    <row r="11" spans="1:8" ht="18.75" x14ac:dyDescent="0.3">
      <c r="A11" s="68" t="s">
        <v>90</v>
      </c>
    </row>
    <row r="12" spans="1:8" x14ac:dyDescent="0.25">
      <c r="B12" s="170" t="s">
        <v>84</v>
      </c>
      <c r="C12" s="170"/>
      <c r="D12" s="170"/>
      <c r="E12" s="170"/>
      <c r="F12" s="170"/>
      <c r="G12" s="170"/>
    </row>
    <row r="13" spans="1:8" x14ac:dyDescent="0.25">
      <c r="A13" s="52" t="s">
        <v>74</v>
      </c>
      <c r="B13" s="52" t="s">
        <v>82</v>
      </c>
      <c r="C13" s="52" t="s">
        <v>78</v>
      </c>
      <c r="D13" s="52" t="s">
        <v>80</v>
      </c>
      <c r="E13" s="52" t="s">
        <v>83</v>
      </c>
      <c r="F13" s="52" t="s">
        <v>95</v>
      </c>
      <c r="G13" s="52" t="s">
        <v>96</v>
      </c>
      <c r="H13" s="69" t="s">
        <v>143</v>
      </c>
    </row>
    <row r="14" spans="1:8" x14ac:dyDescent="0.25">
      <c r="A14" s="53" t="s">
        <v>1</v>
      </c>
      <c r="B14" s="54">
        <v>12</v>
      </c>
      <c r="C14" s="58">
        <v>12</v>
      </c>
      <c r="D14" s="54">
        <v>9</v>
      </c>
      <c r="E14" s="54">
        <v>12</v>
      </c>
      <c r="F14" s="54">
        <v>8</v>
      </c>
      <c r="G14" s="54">
        <f>0.2*B14+0.2*C14+0.2*D14+0.2*E14+0.2*F14</f>
        <v>10.6</v>
      </c>
      <c r="H14" s="70">
        <v>10</v>
      </c>
    </row>
    <row r="15" spans="1:8" x14ac:dyDescent="0.25">
      <c r="A15" s="14" t="s">
        <v>2</v>
      </c>
      <c r="B15" s="55">
        <v>3</v>
      </c>
      <c r="C15" s="55">
        <v>3</v>
      </c>
      <c r="D15" s="55">
        <v>7</v>
      </c>
      <c r="E15" s="55">
        <v>4</v>
      </c>
      <c r="F15" s="55">
        <v>6</v>
      </c>
      <c r="G15" s="54">
        <f t="shared" ref="G15:G25" si="0">0.2*B15+0.2*C15+0.2*D15+0.2*E15+0.2*F15</f>
        <v>4.6000000000000005</v>
      </c>
      <c r="H15" s="116">
        <v>4</v>
      </c>
    </row>
    <row r="16" spans="1:8" x14ac:dyDescent="0.25">
      <c r="A16" s="14" t="s">
        <v>12</v>
      </c>
      <c r="B16" s="55">
        <v>6</v>
      </c>
      <c r="C16" s="55">
        <v>2</v>
      </c>
      <c r="D16" s="55">
        <v>2</v>
      </c>
      <c r="E16" s="55">
        <v>2</v>
      </c>
      <c r="F16" s="55">
        <v>2</v>
      </c>
      <c r="G16" s="54">
        <f t="shared" si="0"/>
        <v>2.8</v>
      </c>
      <c r="H16" s="116">
        <v>2</v>
      </c>
    </row>
    <row r="17" spans="1:8" x14ac:dyDescent="0.25">
      <c r="A17" s="14" t="s">
        <v>3</v>
      </c>
      <c r="B17" s="55">
        <v>2</v>
      </c>
      <c r="C17" s="55">
        <v>6</v>
      </c>
      <c r="D17" s="55">
        <v>10</v>
      </c>
      <c r="E17" s="55">
        <v>10</v>
      </c>
      <c r="F17" s="55">
        <v>3</v>
      </c>
      <c r="G17" s="54">
        <f t="shared" si="0"/>
        <v>6.1999999999999993</v>
      </c>
      <c r="H17" s="70">
        <v>6</v>
      </c>
    </row>
    <row r="18" spans="1:8" x14ac:dyDescent="0.25">
      <c r="A18" s="14" t="s">
        <v>7</v>
      </c>
      <c r="B18" s="55">
        <v>6</v>
      </c>
      <c r="C18" s="55">
        <v>10</v>
      </c>
      <c r="D18" s="59">
        <v>12</v>
      </c>
      <c r="E18" s="55">
        <v>11</v>
      </c>
      <c r="F18" s="55">
        <v>4</v>
      </c>
      <c r="G18" s="54">
        <f t="shared" si="0"/>
        <v>8.6000000000000014</v>
      </c>
      <c r="H18" s="70">
        <v>9</v>
      </c>
    </row>
    <row r="19" spans="1:8" x14ac:dyDescent="0.25">
      <c r="A19" s="14" t="s">
        <v>15</v>
      </c>
      <c r="B19" s="55">
        <v>8</v>
      </c>
      <c r="C19" s="55">
        <v>8</v>
      </c>
      <c r="D19" s="55">
        <v>8</v>
      </c>
      <c r="E19" s="55">
        <v>6</v>
      </c>
      <c r="F19" s="55">
        <v>9</v>
      </c>
      <c r="G19" s="54">
        <f t="shared" si="0"/>
        <v>7.8000000000000007</v>
      </c>
      <c r="H19" s="70">
        <v>7</v>
      </c>
    </row>
    <row r="20" spans="1:8" x14ac:dyDescent="0.25">
      <c r="A20" s="14" t="s">
        <v>8</v>
      </c>
      <c r="B20" s="55">
        <v>7</v>
      </c>
      <c r="C20" s="55">
        <v>5</v>
      </c>
      <c r="D20" s="55">
        <v>6</v>
      </c>
      <c r="E20" s="55">
        <v>3</v>
      </c>
      <c r="F20" s="55">
        <v>7</v>
      </c>
      <c r="G20" s="54">
        <f t="shared" si="0"/>
        <v>5.6000000000000014</v>
      </c>
      <c r="H20" s="70">
        <v>5</v>
      </c>
    </row>
    <row r="21" spans="1:8" x14ac:dyDescent="0.25">
      <c r="A21" s="14" t="s">
        <v>16</v>
      </c>
      <c r="B21" s="55">
        <v>4</v>
      </c>
      <c r="C21" s="55">
        <v>4</v>
      </c>
      <c r="D21" s="55">
        <v>1</v>
      </c>
      <c r="E21" s="55">
        <v>5</v>
      </c>
      <c r="F21" s="55">
        <v>5</v>
      </c>
      <c r="G21" s="54">
        <f t="shared" si="0"/>
        <v>3.8</v>
      </c>
      <c r="H21" s="116">
        <v>3</v>
      </c>
    </row>
    <row r="22" spans="1:8" x14ac:dyDescent="0.25">
      <c r="A22" s="14" t="s">
        <v>5</v>
      </c>
      <c r="B22" s="55">
        <v>1</v>
      </c>
      <c r="C22" s="55">
        <v>1</v>
      </c>
      <c r="D22" s="55">
        <v>5</v>
      </c>
      <c r="E22" s="55">
        <v>1</v>
      </c>
      <c r="F22" s="55">
        <v>1</v>
      </c>
      <c r="G22" s="54">
        <f t="shared" si="0"/>
        <v>1.7999999999999998</v>
      </c>
      <c r="H22" s="116">
        <v>1</v>
      </c>
    </row>
    <row r="23" spans="1:8" x14ac:dyDescent="0.25">
      <c r="A23" s="14" t="s">
        <v>9</v>
      </c>
      <c r="B23" s="55">
        <v>5</v>
      </c>
      <c r="C23" s="55">
        <v>10</v>
      </c>
      <c r="D23" s="55">
        <v>9</v>
      </c>
      <c r="E23" s="55">
        <v>9</v>
      </c>
      <c r="F23" s="55">
        <v>10</v>
      </c>
      <c r="G23" s="54">
        <f t="shared" si="0"/>
        <v>8.6</v>
      </c>
      <c r="H23" s="70">
        <v>9</v>
      </c>
    </row>
    <row r="24" spans="1:8" x14ac:dyDescent="0.25">
      <c r="A24" s="14" t="s">
        <v>17</v>
      </c>
      <c r="B24" s="55">
        <v>10</v>
      </c>
      <c r="C24" s="55">
        <v>9</v>
      </c>
      <c r="D24" s="55">
        <v>3</v>
      </c>
      <c r="E24" s="55">
        <v>7</v>
      </c>
      <c r="F24" s="59">
        <v>11</v>
      </c>
      <c r="G24" s="54">
        <f t="shared" si="0"/>
        <v>8</v>
      </c>
      <c r="H24" s="70">
        <v>8</v>
      </c>
    </row>
    <row r="25" spans="1:8" x14ac:dyDescent="0.25">
      <c r="A25" s="14" t="s">
        <v>11</v>
      </c>
      <c r="B25" s="55">
        <v>9</v>
      </c>
      <c r="C25" s="55">
        <v>7</v>
      </c>
      <c r="D25" s="55">
        <v>4</v>
      </c>
      <c r="E25" s="55">
        <v>8</v>
      </c>
      <c r="F25" s="59">
        <v>12</v>
      </c>
      <c r="G25" s="54">
        <f t="shared" si="0"/>
        <v>8</v>
      </c>
      <c r="H25" s="70">
        <v>8</v>
      </c>
    </row>
    <row r="26" spans="1:8" x14ac:dyDescent="0.25">
      <c r="H26" s="44"/>
    </row>
    <row r="27" spans="1:8" ht="18.75" x14ac:dyDescent="0.3">
      <c r="A27" s="68" t="s">
        <v>91</v>
      </c>
    </row>
    <row r="29" spans="1:8" x14ac:dyDescent="0.25">
      <c r="A29" s="52" t="s">
        <v>74</v>
      </c>
      <c r="B29" s="52" t="s">
        <v>82</v>
      </c>
      <c r="C29" s="52" t="s">
        <v>78</v>
      </c>
      <c r="D29" s="52" t="s">
        <v>80</v>
      </c>
      <c r="E29" s="52" t="s">
        <v>83</v>
      </c>
      <c r="F29" s="52" t="s">
        <v>95</v>
      </c>
      <c r="G29" s="52" t="s">
        <v>97</v>
      </c>
      <c r="H29" s="69" t="s">
        <v>143</v>
      </c>
    </row>
    <row r="30" spans="1:8" x14ac:dyDescent="0.25">
      <c r="A30" s="14" t="s">
        <v>0</v>
      </c>
      <c r="B30" s="55" t="s">
        <v>89</v>
      </c>
      <c r="C30" s="55">
        <v>4</v>
      </c>
      <c r="D30" s="55" t="s">
        <v>89</v>
      </c>
      <c r="E30" s="55">
        <v>2</v>
      </c>
      <c r="F30" s="55">
        <v>2</v>
      </c>
      <c r="G30" s="56">
        <f>(1/3)*C30+(1/3)*E30+(1/3)*F30</f>
        <v>2.6666666666666665</v>
      </c>
      <c r="H30" s="116">
        <v>2</v>
      </c>
    </row>
    <row r="31" spans="1:8" x14ac:dyDescent="0.25">
      <c r="A31" s="14" t="s">
        <v>65</v>
      </c>
      <c r="B31" s="55" t="s">
        <v>89</v>
      </c>
      <c r="C31" s="55">
        <v>1</v>
      </c>
      <c r="D31" s="55">
        <v>1</v>
      </c>
      <c r="E31" s="55">
        <v>6</v>
      </c>
      <c r="F31" s="55">
        <v>1</v>
      </c>
      <c r="G31" s="56">
        <f>0.25*C31 + 0.25*D31 + 0.25*E31 + 0.25*F31</f>
        <v>2.25</v>
      </c>
      <c r="H31" s="116">
        <v>1</v>
      </c>
    </row>
    <row r="32" spans="1:8" x14ac:dyDescent="0.25">
      <c r="A32" s="14" t="s">
        <v>66</v>
      </c>
      <c r="B32" s="55" t="s">
        <v>89</v>
      </c>
      <c r="C32" s="55">
        <v>6</v>
      </c>
      <c r="D32" s="55">
        <v>5</v>
      </c>
      <c r="E32" s="55">
        <v>3</v>
      </c>
      <c r="F32" s="55">
        <v>6</v>
      </c>
      <c r="G32" s="56">
        <f>0.25*C32 + 0.25*D32 + 0.25*E32 + 0.25*F32</f>
        <v>5</v>
      </c>
      <c r="H32" s="70">
        <v>5</v>
      </c>
    </row>
    <row r="33" spans="1:8" x14ac:dyDescent="0.25">
      <c r="A33" s="14" t="s">
        <v>13</v>
      </c>
      <c r="B33" s="55">
        <v>6</v>
      </c>
      <c r="C33" s="55">
        <v>10</v>
      </c>
      <c r="D33" s="55">
        <v>9</v>
      </c>
      <c r="E33" s="55">
        <v>8</v>
      </c>
      <c r="F33" s="55">
        <v>7</v>
      </c>
      <c r="G33" s="57">
        <f>0.2*B33+0.2*C33+0.2*D33+0.2*E33+0.2*F33</f>
        <v>8</v>
      </c>
      <c r="H33" s="70">
        <v>9</v>
      </c>
    </row>
    <row r="34" spans="1:8" x14ac:dyDescent="0.25">
      <c r="A34" s="14" t="s">
        <v>31</v>
      </c>
      <c r="B34" s="55">
        <v>8</v>
      </c>
      <c r="C34" s="55">
        <v>3</v>
      </c>
      <c r="D34" s="55">
        <v>2</v>
      </c>
      <c r="E34" s="55">
        <v>4</v>
      </c>
      <c r="F34" s="55">
        <v>4</v>
      </c>
      <c r="G34" s="57">
        <f t="shared" ref="G34:G39" si="1">0.2*B34+0.2*C34+0.2*D34+0.2*E34+0.2*F34</f>
        <v>4.2</v>
      </c>
      <c r="H34" s="116">
        <v>4</v>
      </c>
    </row>
    <row r="35" spans="1:8" x14ac:dyDescent="0.25">
      <c r="A35" s="14" t="s">
        <v>14</v>
      </c>
      <c r="B35" s="55">
        <v>7</v>
      </c>
      <c r="C35" s="55">
        <v>7</v>
      </c>
      <c r="D35" s="59">
        <v>11</v>
      </c>
      <c r="E35" s="55">
        <v>10</v>
      </c>
      <c r="F35" s="55">
        <v>8</v>
      </c>
      <c r="G35" s="57">
        <f t="shared" si="1"/>
        <v>8.6</v>
      </c>
      <c r="H35" s="70">
        <v>10</v>
      </c>
    </row>
    <row r="36" spans="1:8" x14ac:dyDescent="0.25">
      <c r="A36" s="14" t="s">
        <v>4</v>
      </c>
      <c r="B36" s="55">
        <v>1</v>
      </c>
      <c r="C36" s="55">
        <v>8</v>
      </c>
      <c r="D36" s="55">
        <v>3</v>
      </c>
      <c r="E36" s="55">
        <v>5</v>
      </c>
      <c r="F36" s="55">
        <v>9</v>
      </c>
      <c r="G36" s="57">
        <f t="shared" si="1"/>
        <v>5.2</v>
      </c>
      <c r="H36" s="70">
        <v>6</v>
      </c>
    </row>
    <row r="37" spans="1:8" x14ac:dyDescent="0.25">
      <c r="A37" s="14" t="s">
        <v>67</v>
      </c>
      <c r="B37" s="55">
        <v>5</v>
      </c>
      <c r="C37" s="55">
        <v>11</v>
      </c>
      <c r="D37" s="55">
        <v>7</v>
      </c>
      <c r="E37" s="55">
        <v>11</v>
      </c>
      <c r="F37" s="55">
        <v>11</v>
      </c>
      <c r="G37" s="57">
        <f t="shared" si="1"/>
        <v>9</v>
      </c>
      <c r="H37" s="70">
        <v>11</v>
      </c>
    </row>
    <row r="38" spans="1:8" x14ac:dyDescent="0.25">
      <c r="A38" s="14" t="s">
        <v>6</v>
      </c>
      <c r="B38" s="55">
        <v>4</v>
      </c>
      <c r="C38" s="55">
        <v>2</v>
      </c>
      <c r="D38" s="55">
        <v>4</v>
      </c>
      <c r="E38" s="55">
        <v>1</v>
      </c>
      <c r="F38" s="55">
        <v>3</v>
      </c>
      <c r="G38" s="57">
        <f t="shared" si="1"/>
        <v>2.8000000000000003</v>
      </c>
      <c r="H38" s="116">
        <v>3</v>
      </c>
    </row>
    <row r="39" spans="1:8" x14ac:dyDescent="0.25">
      <c r="A39" s="14" t="s">
        <v>68</v>
      </c>
      <c r="B39" s="55">
        <v>2</v>
      </c>
      <c r="C39" s="55">
        <v>12</v>
      </c>
      <c r="D39" s="59">
        <v>10</v>
      </c>
      <c r="E39" s="59">
        <v>12</v>
      </c>
      <c r="F39" s="59">
        <v>12</v>
      </c>
      <c r="G39" s="57">
        <f t="shared" si="1"/>
        <v>9.6000000000000014</v>
      </c>
      <c r="H39" s="70">
        <v>12</v>
      </c>
    </row>
    <row r="40" spans="1:8" x14ac:dyDescent="0.25">
      <c r="A40" s="14" t="s">
        <v>10</v>
      </c>
      <c r="B40" s="55" t="s">
        <v>89</v>
      </c>
      <c r="C40" s="55">
        <v>5</v>
      </c>
      <c r="D40" s="55">
        <v>8</v>
      </c>
      <c r="E40" s="55">
        <v>7</v>
      </c>
      <c r="F40" s="55">
        <v>5</v>
      </c>
      <c r="G40" s="57">
        <f>0.25*C40 + 0.25*D40 + 0.25*E40 + 0.25*F40</f>
        <v>6.25</v>
      </c>
      <c r="H40" s="70">
        <v>7</v>
      </c>
    </row>
    <row r="41" spans="1:8" x14ac:dyDescent="0.25">
      <c r="A41" s="14" t="s">
        <v>18</v>
      </c>
      <c r="B41" s="55">
        <v>3</v>
      </c>
      <c r="C41" s="55">
        <v>9</v>
      </c>
      <c r="D41" s="55">
        <v>6</v>
      </c>
      <c r="E41" s="55">
        <v>9</v>
      </c>
      <c r="F41" s="55">
        <v>10</v>
      </c>
      <c r="G41" s="56">
        <f>0.2*B41+0.2*C41+0.2*D41+0.2*E41+0.2*F41</f>
        <v>7.4</v>
      </c>
      <c r="H41" s="70">
        <v>8</v>
      </c>
    </row>
    <row r="43" spans="1:8" x14ac:dyDescent="0.25">
      <c r="A43" t="s">
        <v>92</v>
      </c>
    </row>
    <row r="44" spans="1:8" x14ac:dyDescent="0.25">
      <c r="A44" t="s">
        <v>99</v>
      </c>
    </row>
  </sheetData>
  <sortState ref="A20:A31">
    <sortCondition ref="A20"/>
  </sortState>
  <mergeCells count="1">
    <mergeCell ref="B12:G12"/>
  </mergeCells>
  <pageMargins left="0.7" right="0.7" top="0.75" bottom="0.75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A3" sqref="A3:D7"/>
    </sheetView>
  </sheetViews>
  <sheetFormatPr defaultRowHeight="15" x14ac:dyDescent="0.25"/>
  <cols>
    <col min="1" max="1" width="23.28515625" customWidth="1"/>
    <col min="2" max="2" width="16.140625" customWidth="1"/>
    <col min="3" max="3" width="14.85546875" customWidth="1"/>
    <col min="4" max="4" width="20.7109375" customWidth="1"/>
    <col min="5" max="5" width="16.85546875" customWidth="1"/>
  </cols>
  <sheetData>
    <row r="1" spans="1:6" ht="18.75" x14ac:dyDescent="0.3">
      <c r="A1" s="60" t="s">
        <v>151</v>
      </c>
    </row>
    <row r="2" spans="1:6" ht="18.75" x14ac:dyDescent="0.3">
      <c r="A2" s="60"/>
    </row>
    <row r="3" spans="1:6" x14ac:dyDescent="0.25">
      <c r="A3" s="43" t="s">
        <v>110</v>
      </c>
    </row>
    <row r="4" spans="1:6" x14ac:dyDescent="0.25">
      <c r="A4" s="125" t="s">
        <v>156</v>
      </c>
    </row>
    <row r="5" spans="1:6" x14ac:dyDescent="0.25">
      <c r="A5" s="125" t="s">
        <v>159</v>
      </c>
    </row>
    <row r="6" spans="1:6" x14ac:dyDescent="0.25">
      <c r="A6" t="s">
        <v>158</v>
      </c>
    </row>
    <row r="7" spans="1:6" x14ac:dyDescent="0.25">
      <c r="A7" s="125" t="s">
        <v>157</v>
      </c>
    </row>
    <row r="10" spans="1:6" ht="18.75" x14ac:dyDescent="0.3">
      <c r="A10" s="68" t="s">
        <v>90</v>
      </c>
      <c r="B10" s="124"/>
      <c r="C10" s="124"/>
      <c r="D10" s="124"/>
      <c r="E10" s="124"/>
      <c r="F10" s="124"/>
    </row>
    <row r="11" spans="1:6" x14ac:dyDescent="0.25">
      <c r="B11" s="64"/>
      <c r="C11" s="64" t="s">
        <v>147</v>
      </c>
      <c r="D11" s="64" t="s">
        <v>148</v>
      </c>
      <c r="E11" s="64" t="s">
        <v>149</v>
      </c>
      <c r="F11" s="121" t="s">
        <v>150</v>
      </c>
    </row>
    <row r="12" spans="1:6" x14ac:dyDescent="0.25">
      <c r="B12" s="58" t="s">
        <v>5</v>
      </c>
      <c r="C12" s="59">
        <v>1</v>
      </c>
      <c r="D12" s="59">
        <v>1</v>
      </c>
      <c r="E12" s="59">
        <v>2</v>
      </c>
      <c r="F12" s="59">
        <v>1</v>
      </c>
    </row>
    <row r="13" spans="1:6" x14ac:dyDescent="0.25">
      <c r="B13" s="59" t="s">
        <v>12</v>
      </c>
      <c r="C13" s="59">
        <v>2</v>
      </c>
      <c r="D13" s="59">
        <v>3</v>
      </c>
      <c r="E13" s="59">
        <v>5</v>
      </c>
      <c r="F13" s="59">
        <v>2</v>
      </c>
    </row>
    <row r="14" spans="1:6" x14ac:dyDescent="0.25">
      <c r="B14" s="59" t="s">
        <v>16</v>
      </c>
      <c r="C14" s="59">
        <v>3</v>
      </c>
      <c r="D14" s="59">
        <v>4</v>
      </c>
      <c r="E14" s="59">
        <v>7</v>
      </c>
      <c r="F14" s="59">
        <v>3</v>
      </c>
    </row>
    <row r="15" spans="1:6" x14ac:dyDescent="0.25">
      <c r="B15" s="59" t="s">
        <v>2</v>
      </c>
      <c r="C15" s="59">
        <v>4</v>
      </c>
      <c r="D15" s="59">
        <v>4</v>
      </c>
      <c r="E15" s="59">
        <v>8</v>
      </c>
      <c r="F15" s="59">
        <v>4</v>
      </c>
    </row>
    <row r="16" spans="1:6" x14ac:dyDescent="0.25">
      <c r="B16" s="93" t="s">
        <v>8</v>
      </c>
      <c r="C16" s="93">
        <v>5</v>
      </c>
      <c r="D16" s="93">
        <v>4</v>
      </c>
      <c r="E16" s="93">
        <v>9</v>
      </c>
      <c r="F16" s="93">
        <v>5</v>
      </c>
    </row>
    <row r="17" spans="1:6" x14ac:dyDescent="0.25">
      <c r="B17" s="93" t="s">
        <v>3</v>
      </c>
      <c r="C17" s="93">
        <v>6</v>
      </c>
      <c r="D17" s="93">
        <v>4</v>
      </c>
      <c r="E17" s="93">
        <v>10</v>
      </c>
      <c r="F17" s="93">
        <v>6</v>
      </c>
    </row>
    <row r="18" spans="1:6" x14ac:dyDescent="0.25">
      <c r="B18" s="93" t="s">
        <v>15</v>
      </c>
      <c r="C18" s="93">
        <v>7</v>
      </c>
      <c r="D18" s="93">
        <v>3</v>
      </c>
      <c r="E18" s="93">
        <v>10</v>
      </c>
      <c r="F18" s="93">
        <v>6</v>
      </c>
    </row>
    <row r="19" spans="1:6" x14ac:dyDescent="0.25">
      <c r="B19" s="120" t="s">
        <v>7</v>
      </c>
      <c r="C19" s="120">
        <v>9</v>
      </c>
      <c r="D19" s="120">
        <v>2</v>
      </c>
      <c r="E19" s="120">
        <v>11</v>
      </c>
      <c r="F19" s="120">
        <v>7</v>
      </c>
    </row>
    <row r="20" spans="1:6" x14ac:dyDescent="0.25">
      <c r="B20" s="120" t="s">
        <v>9</v>
      </c>
      <c r="C20" s="120">
        <v>9</v>
      </c>
      <c r="D20" s="120">
        <v>2</v>
      </c>
      <c r="E20" s="120">
        <v>11</v>
      </c>
      <c r="F20" s="120">
        <v>7</v>
      </c>
    </row>
    <row r="21" spans="1:6" x14ac:dyDescent="0.25">
      <c r="B21" s="93" t="s">
        <v>1</v>
      </c>
      <c r="C21" s="93">
        <v>10</v>
      </c>
      <c r="D21" s="93">
        <v>2</v>
      </c>
      <c r="E21" s="93">
        <v>12</v>
      </c>
      <c r="F21" s="93">
        <v>8</v>
      </c>
    </row>
    <row r="22" spans="1:6" x14ac:dyDescent="0.25">
      <c r="B22" s="115" t="s">
        <v>17</v>
      </c>
      <c r="C22" s="115">
        <v>8</v>
      </c>
      <c r="D22" s="115">
        <v>4</v>
      </c>
      <c r="E22" s="115">
        <v>12</v>
      </c>
      <c r="F22" s="115">
        <v>8</v>
      </c>
    </row>
    <row r="23" spans="1:6" x14ac:dyDescent="0.25">
      <c r="B23" s="115" t="s">
        <v>11</v>
      </c>
      <c r="C23" s="115">
        <v>8</v>
      </c>
      <c r="D23" s="115">
        <v>4</v>
      </c>
      <c r="E23" s="115">
        <v>12</v>
      </c>
      <c r="F23" s="115">
        <v>8</v>
      </c>
    </row>
    <row r="25" spans="1:6" ht="18.75" x14ac:dyDescent="0.3">
      <c r="A25" s="68" t="s">
        <v>91</v>
      </c>
    </row>
    <row r="26" spans="1:6" x14ac:dyDescent="0.25">
      <c r="B26" s="14"/>
      <c r="C26" s="64" t="s">
        <v>147</v>
      </c>
      <c r="D26" s="64" t="s">
        <v>148</v>
      </c>
      <c r="E26" s="64" t="s">
        <v>149</v>
      </c>
      <c r="F26" s="121" t="s">
        <v>150</v>
      </c>
    </row>
    <row r="27" spans="1:6" x14ac:dyDescent="0.25">
      <c r="B27" s="122" t="s">
        <v>0</v>
      </c>
      <c r="C27" s="59">
        <v>2</v>
      </c>
      <c r="D27" s="59">
        <v>2</v>
      </c>
      <c r="E27" s="59">
        <f t="shared" ref="E27:E38" si="0">SUM(C27:D27)</f>
        <v>4</v>
      </c>
      <c r="F27" s="59">
        <v>1</v>
      </c>
    </row>
    <row r="28" spans="1:6" x14ac:dyDescent="0.25">
      <c r="B28" s="122" t="s">
        <v>65</v>
      </c>
      <c r="C28" s="59">
        <v>1</v>
      </c>
      <c r="D28" s="59">
        <v>5</v>
      </c>
      <c r="E28" s="59">
        <f t="shared" si="0"/>
        <v>6</v>
      </c>
      <c r="F28" s="59">
        <v>2</v>
      </c>
    </row>
    <row r="29" spans="1:6" x14ac:dyDescent="0.25">
      <c r="B29" s="122" t="s">
        <v>4</v>
      </c>
      <c r="C29" s="59">
        <v>6</v>
      </c>
      <c r="D29" s="59">
        <v>2</v>
      </c>
      <c r="E29" s="59">
        <f t="shared" si="0"/>
        <v>8</v>
      </c>
      <c r="F29" s="59">
        <v>3</v>
      </c>
    </row>
    <row r="30" spans="1:6" x14ac:dyDescent="0.25">
      <c r="B30" s="122" t="s">
        <v>66</v>
      </c>
      <c r="C30" s="59">
        <v>5</v>
      </c>
      <c r="D30" s="59">
        <v>4</v>
      </c>
      <c r="E30" s="59">
        <f t="shared" si="0"/>
        <v>9</v>
      </c>
      <c r="F30" s="59">
        <v>4</v>
      </c>
    </row>
    <row r="31" spans="1:6" x14ac:dyDescent="0.25">
      <c r="B31" s="122" t="s">
        <v>6</v>
      </c>
      <c r="C31" s="59">
        <v>3</v>
      </c>
      <c r="D31" s="59">
        <v>6</v>
      </c>
      <c r="E31" s="59">
        <f t="shared" si="0"/>
        <v>9</v>
      </c>
      <c r="F31" s="59">
        <v>4</v>
      </c>
    </row>
    <row r="32" spans="1:6" x14ac:dyDescent="0.25">
      <c r="B32" s="14" t="s">
        <v>31</v>
      </c>
      <c r="C32" s="93">
        <v>4</v>
      </c>
      <c r="D32" s="93">
        <v>6</v>
      </c>
      <c r="E32" s="93">
        <f t="shared" si="0"/>
        <v>10</v>
      </c>
      <c r="F32" s="93">
        <v>5</v>
      </c>
    </row>
    <row r="33" spans="1:6" x14ac:dyDescent="0.25">
      <c r="B33" s="126" t="s">
        <v>18</v>
      </c>
      <c r="C33" s="120">
        <v>8</v>
      </c>
      <c r="D33" s="120">
        <v>4</v>
      </c>
      <c r="E33" s="120">
        <f t="shared" si="0"/>
        <v>12</v>
      </c>
      <c r="F33" s="120">
        <v>6</v>
      </c>
    </row>
    <row r="34" spans="1:6" x14ac:dyDescent="0.25">
      <c r="B34" s="14" t="s">
        <v>68</v>
      </c>
      <c r="C34" s="93">
        <v>12</v>
      </c>
      <c r="D34" s="93">
        <v>1</v>
      </c>
      <c r="E34" s="93">
        <f t="shared" si="0"/>
        <v>13</v>
      </c>
      <c r="F34" s="93">
        <v>7</v>
      </c>
    </row>
    <row r="35" spans="1:6" x14ac:dyDescent="0.25">
      <c r="B35" s="14" t="s">
        <v>67</v>
      </c>
      <c r="C35" s="93">
        <v>11</v>
      </c>
      <c r="D35" s="93">
        <v>3</v>
      </c>
      <c r="E35" s="93">
        <f t="shared" si="0"/>
        <v>14</v>
      </c>
      <c r="F35" s="93">
        <v>8</v>
      </c>
    </row>
    <row r="36" spans="1:6" x14ac:dyDescent="0.25">
      <c r="B36" s="14" t="s">
        <v>10</v>
      </c>
      <c r="C36" s="93">
        <v>7</v>
      </c>
      <c r="D36" s="93">
        <v>7</v>
      </c>
      <c r="E36" s="93">
        <f t="shared" si="0"/>
        <v>14</v>
      </c>
      <c r="F36" s="93">
        <v>8</v>
      </c>
    </row>
    <row r="37" spans="1:6" x14ac:dyDescent="0.25">
      <c r="B37" s="14" t="s">
        <v>13</v>
      </c>
      <c r="C37" s="93">
        <v>9</v>
      </c>
      <c r="D37" s="93">
        <v>6</v>
      </c>
      <c r="E37" s="93">
        <f t="shared" si="0"/>
        <v>15</v>
      </c>
      <c r="F37" s="93">
        <v>9</v>
      </c>
    </row>
    <row r="38" spans="1:6" x14ac:dyDescent="0.25">
      <c r="B38" s="14" t="s">
        <v>14</v>
      </c>
      <c r="C38" s="93">
        <v>10</v>
      </c>
      <c r="D38" s="93">
        <v>6</v>
      </c>
      <c r="E38" s="93">
        <f t="shared" si="0"/>
        <v>16</v>
      </c>
      <c r="F38" s="93">
        <v>10</v>
      </c>
    </row>
    <row r="39" spans="1:6" x14ac:dyDescent="0.25">
      <c r="A39" s="43"/>
    </row>
  </sheetData>
  <sortState ref="B48:F59">
    <sortCondition ref="F48"/>
  </sortState>
  <pageMargins left="0.7" right="0.7" top="0.75" bottom="0.75" header="0.3" footer="0.3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"/>
  <sheetViews>
    <sheetView workbookViewId="0">
      <selection activeCell="A2" sqref="A2"/>
    </sheetView>
  </sheetViews>
  <sheetFormatPr defaultRowHeight="15" x14ac:dyDescent="0.25"/>
  <sheetData>
    <row r="3" spans="2:7" ht="18.75" x14ac:dyDescent="0.3">
      <c r="B3" s="68" t="s">
        <v>90</v>
      </c>
    </row>
    <row r="5" spans="2:7" x14ac:dyDescent="0.25">
      <c r="C5" s="62" t="s">
        <v>144</v>
      </c>
      <c r="F5" s="62" t="s">
        <v>145</v>
      </c>
    </row>
    <row r="6" spans="2:7" x14ac:dyDescent="0.25">
      <c r="C6" s="119" t="s">
        <v>74</v>
      </c>
      <c r="D6" s="119" t="s">
        <v>143</v>
      </c>
      <c r="E6" s="118"/>
      <c r="F6" s="119" t="s">
        <v>146</v>
      </c>
      <c r="G6" s="119" t="s">
        <v>143</v>
      </c>
    </row>
    <row r="7" spans="2:7" x14ac:dyDescent="0.25">
      <c r="C7" s="14" t="s">
        <v>5</v>
      </c>
      <c r="D7" s="93">
        <v>1</v>
      </c>
      <c r="F7" s="14" t="s">
        <v>5</v>
      </c>
      <c r="G7" s="93">
        <v>1</v>
      </c>
    </row>
    <row r="8" spans="2:7" x14ac:dyDescent="0.25">
      <c r="C8" s="14" t="s">
        <v>12</v>
      </c>
      <c r="D8" s="93">
        <v>2</v>
      </c>
      <c r="F8" s="14" t="s">
        <v>9</v>
      </c>
      <c r="G8" s="93">
        <v>2</v>
      </c>
    </row>
    <row r="9" spans="2:7" x14ac:dyDescent="0.25">
      <c r="C9" s="14" t="s">
        <v>16</v>
      </c>
      <c r="D9" s="93">
        <v>3</v>
      </c>
      <c r="F9" s="14" t="s">
        <v>1</v>
      </c>
      <c r="G9" s="93">
        <v>2</v>
      </c>
    </row>
    <row r="10" spans="2:7" x14ac:dyDescent="0.25">
      <c r="C10" s="14" t="s">
        <v>2</v>
      </c>
      <c r="D10" s="93">
        <v>4</v>
      </c>
      <c r="F10" s="14" t="s">
        <v>7</v>
      </c>
      <c r="G10" s="93">
        <v>2</v>
      </c>
    </row>
    <row r="13" spans="2:7" ht="18.75" x14ac:dyDescent="0.3">
      <c r="B13" s="68" t="s">
        <v>91</v>
      </c>
    </row>
    <row r="15" spans="2:7" x14ac:dyDescent="0.25">
      <c r="C15" s="62" t="s">
        <v>144</v>
      </c>
      <c r="F15" s="62" t="s">
        <v>145</v>
      </c>
    </row>
    <row r="16" spans="2:7" x14ac:dyDescent="0.25">
      <c r="C16" s="119" t="s">
        <v>74</v>
      </c>
      <c r="D16" s="119" t="s">
        <v>143</v>
      </c>
      <c r="E16" s="118"/>
      <c r="F16" s="119" t="s">
        <v>146</v>
      </c>
      <c r="G16" s="119" t="s">
        <v>143</v>
      </c>
    </row>
    <row r="17" spans="3:7" x14ac:dyDescent="0.25">
      <c r="C17" s="14" t="s">
        <v>65</v>
      </c>
      <c r="D17" s="93">
        <v>1</v>
      </c>
      <c r="F17" s="14" t="s">
        <v>68</v>
      </c>
      <c r="G17" s="93">
        <v>1</v>
      </c>
    </row>
    <row r="18" spans="3:7" x14ac:dyDescent="0.25">
      <c r="C18" s="14" t="s">
        <v>0</v>
      </c>
      <c r="D18" s="93">
        <v>2</v>
      </c>
      <c r="F18" s="14" t="s">
        <v>4</v>
      </c>
      <c r="G18" s="93">
        <v>2</v>
      </c>
    </row>
    <row r="19" spans="3:7" x14ac:dyDescent="0.25">
      <c r="C19" s="14" t="s">
        <v>6</v>
      </c>
      <c r="D19" s="93">
        <v>3</v>
      </c>
      <c r="F19" s="120" t="s">
        <v>0</v>
      </c>
      <c r="G19" s="93">
        <v>2</v>
      </c>
    </row>
    <row r="20" spans="3:7" x14ac:dyDescent="0.25">
      <c r="C20" s="14" t="s">
        <v>31</v>
      </c>
      <c r="D20" s="93">
        <v>4</v>
      </c>
      <c r="F20" s="14" t="s">
        <v>67</v>
      </c>
      <c r="G20" s="93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5" x14ac:dyDescent="0.25"/>
  <cols>
    <col min="2" max="2" width="12.140625" customWidth="1"/>
    <col min="4" max="4" width="11.42578125" customWidth="1"/>
  </cols>
  <sheetData>
    <row r="1" spans="1:4" x14ac:dyDescent="0.25">
      <c r="A1" s="67" t="s">
        <v>90</v>
      </c>
    </row>
    <row r="2" spans="1:4" x14ac:dyDescent="0.25">
      <c r="A2" s="62" t="s">
        <v>105</v>
      </c>
    </row>
    <row r="4" spans="1:4" x14ac:dyDescent="0.25">
      <c r="B4" s="64" t="s">
        <v>74</v>
      </c>
      <c r="C4" s="64" t="s">
        <v>78</v>
      </c>
      <c r="D4" s="64" t="s">
        <v>79</v>
      </c>
    </row>
    <row r="5" spans="1:4" ht="15.75" x14ac:dyDescent="0.25">
      <c r="B5" s="55" t="s">
        <v>5</v>
      </c>
      <c r="C5" s="55">
        <v>109</v>
      </c>
      <c r="D5" s="65">
        <f>1</f>
        <v>1</v>
      </c>
    </row>
    <row r="6" spans="1:4" x14ac:dyDescent="0.25">
      <c r="B6" s="55" t="s">
        <v>12</v>
      </c>
      <c r="C6" s="55">
        <v>98</v>
      </c>
      <c r="D6" s="55">
        <f>D5+1</f>
        <v>2</v>
      </c>
    </row>
    <row r="7" spans="1:4" x14ac:dyDescent="0.25">
      <c r="B7" s="55" t="s">
        <v>2</v>
      </c>
      <c r="C7" s="55">
        <v>88</v>
      </c>
      <c r="D7" s="55">
        <f t="shared" ref="D7:D16" si="0">D6+1</f>
        <v>3</v>
      </c>
    </row>
    <row r="8" spans="1:4" x14ac:dyDescent="0.25">
      <c r="B8" s="55" t="s">
        <v>16</v>
      </c>
      <c r="C8" s="55">
        <v>79</v>
      </c>
      <c r="D8" s="55">
        <f t="shared" si="0"/>
        <v>4</v>
      </c>
    </row>
    <row r="9" spans="1:4" x14ac:dyDescent="0.25">
      <c r="B9" s="55" t="s">
        <v>8</v>
      </c>
      <c r="C9" s="55">
        <v>70</v>
      </c>
      <c r="D9" s="55">
        <f>D8+1</f>
        <v>5</v>
      </c>
    </row>
    <row r="10" spans="1:4" x14ac:dyDescent="0.25">
      <c r="B10" s="55" t="s">
        <v>3</v>
      </c>
      <c r="C10" s="55">
        <v>59</v>
      </c>
      <c r="D10" s="55">
        <f t="shared" si="0"/>
        <v>6</v>
      </c>
    </row>
    <row r="11" spans="1:4" x14ac:dyDescent="0.25">
      <c r="B11" s="55" t="s">
        <v>11</v>
      </c>
      <c r="C11" s="55">
        <v>55</v>
      </c>
      <c r="D11" s="55">
        <f t="shared" si="0"/>
        <v>7</v>
      </c>
    </row>
    <row r="12" spans="1:4" x14ac:dyDescent="0.25">
      <c r="B12" s="55" t="s">
        <v>15</v>
      </c>
      <c r="C12" s="55">
        <v>49</v>
      </c>
      <c r="D12" s="55">
        <f t="shared" si="0"/>
        <v>8</v>
      </c>
    </row>
    <row r="13" spans="1:4" x14ac:dyDescent="0.25">
      <c r="B13" s="55" t="s">
        <v>17</v>
      </c>
      <c r="C13" s="55">
        <v>49</v>
      </c>
      <c r="D13" s="55">
        <f t="shared" si="0"/>
        <v>9</v>
      </c>
    </row>
    <row r="14" spans="1:4" x14ac:dyDescent="0.25">
      <c r="B14" s="55" t="s">
        <v>7</v>
      </c>
      <c r="C14" s="55">
        <v>48</v>
      </c>
      <c r="D14" s="55">
        <f t="shared" si="0"/>
        <v>10</v>
      </c>
    </row>
    <row r="15" spans="1:4" x14ac:dyDescent="0.25">
      <c r="B15" s="55" t="s">
        <v>9</v>
      </c>
      <c r="C15" s="55">
        <v>47</v>
      </c>
      <c r="D15" s="55">
        <f t="shared" si="0"/>
        <v>11</v>
      </c>
    </row>
    <row r="16" spans="1:4" x14ac:dyDescent="0.25">
      <c r="B16" s="55" t="s">
        <v>1</v>
      </c>
      <c r="C16" s="55">
        <v>38</v>
      </c>
      <c r="D16" s="55">
        <f t="shared" si="0"/>
        <v>12</v>
      </c>
    </row>
  </sheetData>
  <sortState ref="B3:D14">
    <sortCondition descending="1" ref="C3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5" x14ac:dyDescent="0.25"/>
  <cols>
    <col min="2" max="2" width="15.140625" customWidth="1"/>
    <col min="4" max="4" width="12.28515625" customWidth="1"/>
  </cols>
  <sheetData>
    <row r="1" spans="1:4" x14ac:dyDescent="0.25">
      <c r="A1" s="67" t="s">
        <v>90</v>
      </c>
    </row>
    <row r="2" spans="1:4" x14ac:dyDescent="0.25">
      <c r="A2" s="62" t="s">
        <v>104</v>
      </c>
    </row>
    <row r="4" spans="1:4" x14ac:dyDescent="0.25">
      <c r="B4" s="64" t="s">
        <v>74</v>
      </c>
      <c r="C4" s="64" t="s">
        <v>80</v>
      </c>
      <c r="D4" s="64" t="s">
        <v>77</v>
      </c>
    </row>
    <row r="5" spans="1:4" x14ac:dyDescent="0.25">
      <c r="B5" s="54" t="s">
        <v>16</v>
      </c>
      <c r="C5" s="54">
        <v>143</v>
      </c>
      <c r="D5" s="54">
        <v>1</v>
      </c>
    </row>
    <row r="6" spans="1:4" x14ac:dyDescent="0.25">
      <c r="B6" s="54" t="s">
        <v>12</v>
      </c>
      <c r="C6" s="54">
        <v>123</v>
      </c>
      <c r="D6" s="66">
        <f>D5+1</f>
        <v>2</v>
      </c>
    </row>
    <row r="7" spans="1:4" x14ac:dyDescent="0.25">
      <c r="B7" s="54" t="s">
        <v>17</v>
      </c>
      <c r="C7" s="54">
        <v>119</v>
      </c>
      <c r="D7" s="66">
        <f t="shared" ref="D7:D16" si="0">D6+1</f>
        <v>3</v>
      </c>
    </row>
    <row r="8" spans="1:4" x14ac:dyDescent="0.25">
      <c r="B8" s="54" t="s">
        <v>11</v>
      </c>
      <c r="C8" s="54">
        <v>115</v>
      </c>
      <c r="D8" s="66">
        <f t="shared" si="0"/>
        <v>4</v>
      </c>
    </row>
    <row r="9" spans="1:4" x14ac:dyDescent="0.25">
      <c r="B9" s="54" t="s">
        <v>5</v>
      </c>
      <c r="C9" s="54">
        <v>112</v>
      </c>
      <c r="D9" s="66">
        <f t="shared" si="0"/>
        <v>5</v>
      </c>
    </row>
    <row r="10" spans="1:4" x14ac:dyDescent="0.25">
      <c r="B10" s="54" t="s">
        <v>8</v>
      </c>
      <c r="C10" s="54">
        <v>111</v>
      </c>
      <c r="D10" s="66">
        <f t="shared" si="0"/>
        <v>6</v>
      </c>
    </row>
    <row r="11" spans="1:4" x14ac:dyDescent="0.25">
      <c r="B11" s="54" t="s">
        <v>2</v>
      </c>
      <c r="C11" s="54">
        <v>107</v>
      </c>
      <c r="D11" s="66">
        <f t="shared" si="0"/>
        <v>7</v>
      </c>
    </row>
    <row r="12" spans="1:4" x14ac:dyDescent="0.25">
      <c r="B12" s="54" t="s">
        <v>15</v>
      </c>
      <c r="C12" s="54">
        <v>92</v>
      </c>
      <c r="D12" s="66">
        <f t="shared" si="0"/>
        <v>8</v>
      </c>
    </row>
    <row r="13" spans="1:4" x14ac:dyDescent="0.25">
      <c r="B13" s="54" t="s">
        <v>1</v>
      </c>
      <c r="C13" s="54">
        <v>83</v>
      </c>
      <c r="D13" s="66">
        <f t="shared" si="0"/>
        <v>9</v>
      </c>
    </row>
    <row r="14" spans="1:4" x14ac:dyDescent="0.25">
      <c r="B14" s="54" t="s">
        <v>9</v>
      </c>
      <c r="C14" s="54">
        <v>80</v>
      </c>
      <c r="D14" s="66">
        <f t="shared" si="0"/>
        <v>10</v>
      </c>
    </row>
    <row r="15" spans="1:4" x14ac:dyDescent="0.25">
      <c r="B15" s="54" t="s">
        <v>3</v>
      </c>
      <c r="C15" s="54">
        <v>60</v>
      </c>
      <c r="D15" s="66">
        <f t="shared" si="0"/>
        <v>11</v>
      </c>
    </row>
    <row r="16" spans="1:4" x14ac:dyDescent="0.25">
      <c r="B16" s="54" t="s">
        <v>7</v>
      </c>
      <c r="C16" s="54">
        <v>26</v>
      </c>
      <c r="D16" s="66">
        <f t="shared" si="0"/>
        <v>12</v>
      </c>
    </row>
  </sheetData>
  <sortState ref="B3:D14">
    <sortCondition descending="1" ref="C3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2" workbookViewId="0">
      <selection activeCell="A2" sqref="A2"/>
    </sheetView>
  </sheetViews>
  <sheetFormatPr defaultRowHeight="15" x14ac:dyDescent="0.25"/>
  <cols>
    <col min="2" max="2" width="14.7109375" customWidth="1"/>
    <col min="4" max="4" width="12.28515625" customWidth="1"/>
  </cols>
  <sheetData>
    <row r="1" spans="1:4" x14ac:dyDescent="0.25">
      <c r="B1" t="s">
        <v>76</v>
      </c>
    </row>
    <row r="2" spans="1:4" x14ac:dyDescent="0.25">
      <c r="A2" s="67" t="s">
        <v>90</v>
      </c>
    </row>
    <row r="3" spans="1:4" x14ac:dyDescent="0.25">
      <c r="A3" s="62" t="s">
        <v>103</v>
      </c>
    </row>
    <row r="5" spans="1:4" x14ac:dyDescent="0.25">
      <c r="B5" s="63" t="s">
        <v>74</v>
      </c>
      <c r="C5" s="63" t="s">
        <v>75</v>
      </c>
      <c r="D5" s="63" t="s">
        <v>77</v>
      </c>
    </row>
    <row r="6" spans="1:4" x14ac:dyDescent="0.25">
      <c r="B6" s="53" t="s">
        <v>5</v>
      </c>
      <c r="C6" s="54">
        <v>22</v>
      </c>
      <c r="D6" s="54">
        <v>1</v>
      </c>
    </row>
    <row r="7" spans="1:4" x14ac:dyDescent="0.25">
      <c r="B7" s="53" t="s">
        <v>12</v>
      </c>
      <c r="C7" s="54">
        <v>24</v>
      </c>
      <c r="D7" s="54">
        <f>D6+1</f>
        <v>2</v>
      </c>
    </row>
    <row r="8" spans="1:4" x14ac:dyDescent="0.25">
      <c r="B8" s="53" t="s">
        <v>8</v>
      </c>
      <c r="C8" s="54">
        <v>28</v>
      </c>
      <c r="D8" s="54">
        <f t="shared" ref="D8:D17" si="0">D7+1</f>
        <v>3</v>
      </c>
    </row>
    <row r="9" spans="1:4" x14ac:dyDescent="0.25">
      <c r="B9" s="53" t="s">
        <v>2</v>
      </c>
      <c r="C9" s="54">
        <v>35</v>
      </c>
      <c r="D9" s="54">
        <f t="shared" si="0"/>
        <v>4</v>
      </c>
    </row>
    <row r="10" spans="1:4" x14ac:dyDescent="0.25">
      <c r="B10" s="53" t="s">
        <v>16</v>
      </c>
      <c r="C10" s="54">
        <v>40</v>
      </c>
      <c r="D10" s="54">
        <f t="shared" si="0"/>
        <v>5</v>
      </c>
    </row>
    <row r="11" spans="1:4" x14ac:dyDescent="0.25">
      <c r="B11" s="53" t="s">
        <v>15</v>
      </c>
      <c r="C11" s="54">
        <v>42</v>
      </c>
      <c r="D11" s="54">
        <f t="shared" si="0"/>
        <v>6</v>
      </c>
    </row>
    <row r="12" spans="1:4" x14ac:dyDescent="0.25">
      <c r="B12" s="53" t="s">
        <v>17</v>
      </c>
      <c r="C12" s="54">
        <v>45</v>
      </c>
      <c r="D12" s="54">
        <f t="shared" si="0"/>
        <v>7</v>
      </c>
    </row>
    <row r="13" spans="1:4" x14ac:dyDescent="0.25">
      <c r="B13" s="53" t="s">
        <v>11</v>
      </c>
      <c r="C13" s="54">
        <v>47</v>
      </c>
      <c r="D13" s="54">
        <f t="shared" si="0"/>
        <v>8</v>
      </c>
    </row>
    <row r="14" spans="1:4" x14ac:dyDescent="0.25">
      <c r="B14" s="53" t="s">
        <v>9</v>
      </c>
      <c r="C14" s="54">
        <v>61</v>
      </c>
      <c r="D14" s="54">
        <f t="shared" si="0"/>
        <v>9</v>
      </c>
    </row>
    <row r="15" spans="1:4" x14ac:dyDescent="0.25">
      <c r="B15" s="53" t="s">
        <v>3</v>
      </c>
      <c r="C15" s="54">
        <v>64</v>
      </c>
      <c r="D15" s="54">
        <f t="shared" si="0"/>
        <v>10</v>
      </c>
    </row>
    <row r="16" spans="1:4" x14ac:dyDescent="0.25">
      <c r="B16" s="53" t="s">
        <v>7</v>
      </c>
      <c r="C16" s="54">
        <v>220</v>
      </c>
      <c r="D16" s="54">
        <f t="shared" si="0"/>
        <v>11</v>
      </c>
    </row>
    <row r="17" spans="2:4" x14ac:dyDescent="0.25">
      <c r="B17" s="53" t="s">
        <v>1</v>
      </c>
      <c r="C17" s="54">
        <v>240</v>
      </c>
      <c r="D17" s="54">
        <f t="shared" si="0"/>
        <v>12</v>
      </c>
    </row>
  </sheetData>
  <sortState ref="B4:D15">
    <sortCondition ref="C4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5" x14ac:dyDescent="0.25"/>
  <cols>
    <col min="2" max="2" width="12.5703125" customWidth="1"/>
    <col min="3" max="3" width="11.140625" customWidth="1"/>
    <col min="4" max="4" width="13" customWidth="1"/>
  </cols>
  <sheetData>
    <row r="1" spans="1:5" x14ac:dyDescent="0.25">
      <c r="A1" s="67" t="s">
        <v>90</v>
      </c>
    </row>
    <row r="2" spans="1:5" x14ac:dyDescent="0.25">
      <c r="A2" s="62" t="s">
        <v>102</v>
      </c>
    </row>
    <row r="4" spans="1:5" x14ac:dyDescent="0.25">
      <c r="B4" s="63" t="s">
        <v>74</v>
      </c>
      <c r="C4" s="63" t="s">
        <v>81</v>
      </c>
      <c r="D4" s="63" t="s">
        <v>77</v>
      </c>
      <c r="E4" s="43"/>
    </row>
    <row r="5" spans="1:5" x14ac:dyDescent="0.25">
      <c r="B5" s="53" t="s">
        <v>5</v>
      </c>
      <c r="C5" s="54">
        <v>14.6</v>
      </c>
      <c r="D5" s="54">
        <v>1</v>
      </c>
    </row>
    <row r="6" spans="1:5" x14ac:dyDescent="0.25">
      <c r="B6" s="53" t="s">
        <v>3</v>
      </c>
      <c r="C6" s="54">
        <v>24.4</v>
      </c>
      <c r="D6" s="54">
        <f>D5+1</f>
        <v>2</v>
      </c>
    </row>
    <row r="7" spans="1:5" x14ac:dyDescent="0.25">
      <c r="B7" s="53" t="s">
        <v>2</v>
      </c>
      <c r="C7" s="54">
        <v>31.2</v>
      </c>
      <c r="D7" s="54">
        <f t="shared" ref="D7:D16" si="0">D6+1</f>
        <v>3</v>
      </c>
    </row>
    <row r="8" spans="1:5" x14ac:dyDescent="0.25">
      <c r="B8" s="53" t="s">
        <v>16</v>
      </c>
      <c r="C8" s="54">
        <v>47</v>
      </c>
      <c r="D8" s="54">
        <f t="shared" si="0"/>
        <v>4</v>
      </c>
    </row>
    <row r="9" spans="1:5" x14ac:dyDescent="0.25">
      <c r="B9" s="53" t="s">
        <v>9</v>
      </c>
      <c r="C9" s="54">
        <v>47.4</v>
      </c>
      <c r="D9" s="54">
        <f t="shared" si="0"/>
        <v>5</v>
      </c>
    </row>
    <row r="10" spans="1:5" x14ac:dyDescent="0.25">
      <c r="B10" s="53" t="s">
        <v>7</v>
      </c>
      <c r="C10" s="54">
        <v>48.9</v>
      </c>
      <c r="D10" s="54">
        <f t="shared" si="0"/>
        <v>6</v>
      </c>
    </row>
    <row r="11" spans="1:5" x14ac:dyDescent="0.25">
      <c r="B11" s="53" t="s">
        <v>12</v>
      </c>
      <c r="C11" s="54">
        <v>49.3</v>
      </c>
      <c r="D11" s="54">
        <f t="shared" si="0"/>
        <v>7</v>
      </c>
    </row>
    <row r="12" spans="1:5" x14ac:dyDescent="0.25">
      <c r="B12" s="53" t="s">
        <v>8</v>
      </c>
      <c r="C12" s="54">
        <v>52</v>
      </c>
      <c r="D12" s="54">
        <f t="shared" si="0"/>
        <v>8</v>
      </c>
    </row>
    <row r="13" spans="1:5" x14ac:dyDescent="0.25">
      <c r="B13" s="53" t="s">
        <v>15</v>
      </c>
      <c r="C13" s="54">
        <v>55.4</v>
      </c>
      <c r="D13" s="54">
        <f t="shared" si="0"/>
        <v>9</v>
      </c>
    </row>
    <row r="14" spans="1:5" x14ac:dyDescent="0.25">
      <c r="B14" s="53" t="s">
        <v>11</v>
      </c>
      <c r="C14" s="54">
        <v>58</v>
      </c>
      <c r="D14" s="54">
        <f t="shared" si="0"/>
        <v>10</v>
      </c>
    </row>
    <row r="15" spans="1:5" x14ac:dyDescent="0.25">
      <c r="B15" s="53" t="s">
        <v>17</v>
      </c>
      <c r="C15" s="54">
        <v>60.6</v>
      </c>
      <c r="D15" s="54">
        <f t="shared" si="0"/>
        <v>11</v>
      </c>
    </row>
    <row r="16" spans="1:5" x14ac:dyDescent="0.25">
      <c r="B16" s="53" t="s">
        <v>1</v>
      </c>
      <c r="C16" s="54">
        <v>60.6</v>
      </c>
      <c r="D16" s="54">
        <f t="shared" si="0"/>
        <v>12</v>
      </c>
    </row>
  </sheetData>
  <sortState ref="B3:D14">
    <sortCondition ref="C3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Country prioritisation matrix</vt:lpstr>
      <vt:lpstr>All Countries_Demand_Rank</vt:lpstr>
      <vt:lpstr>All Countries_Burden_Ranks</vt:lpstr>
      <vt:lpstr>Combined Rankings</vt:lpstr>
      <vt:lpstr>Top 4 Countries</vt:lpstr>
      <vt:lpstr>GFF_U5MR</vt:lpstr>
      <vt:lpstr>GFF_AFR</vt:lpstr>
      <vt:lpstr>GFF_MM Lifestime Risk Ranking</vt:lpstr>
      <vt:lpstr>GFF_Inequality in RMNCH</vt:lpstr>
      <vt:lpstr>GFF_NMR</vt:lpstr>
      <vt:lpstr>Non-GFF_MM Lifetime Risk Rankin</vt:lpstr>
      <vt:lpstr>Non-GFF_AFR</vt:lpstr>
      <vt:lpstr>Non-GFF_Inequality in RMNCH</vt:lpstr>
      <vt:lpstr>Non-GFF_NMR</vt:lpstr>
      <vt:lpstr>Non-GFF_U5MR</vt:lpstr>
      <vt:lpstr>Expenditure trend </vt:lpstr>
    </vt:vector>
  </TitlesOfParts>
  <Company>USAID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rsellstone</dc:creator>
  <cp:lastModifiedBy>KERNEN, Gael</cp:lastModifiedBy>
  <cp:lastPrinted>2016-04-07T14:52:02Z</cp:lastPrinted>
  <dcterms:created xsi:type="dcterms:W3CDTF">2016-03-23T19:37:55Z</dcterms:created>
  <dcterms:modified xsi:type="dcterms:W3CDTF">2016-05-10T10:48:39Z</dcterms:modified>
</cp:coreProperties>
</file>